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13А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К13А!#REF!</definedName>
    <definedName name="_Par114" localSheetId="1">К13А!#REF!</definedName>
    <definedName name="_Par115" localSheetId="1">К13А!#REF!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К13А!#REF!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К13А!$A$1:$G$164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78" i="2"/>
  <c r="D76" i="2"/>
  <c r="D79" i="2" s="1"/>
  <c r="D80" i="2" s="1"/>
  <c r="D75" i="2"/>
  <c r="D68" i="2"/>
  <c r="D71" i="2" s="1"/>
  <c r="D70" i="2" s="1"/>
  <c r="D67" i="2"/>
  <c r="D66" i="2"/>
  <c r="D60" i="2"/>
  <c r="D58" i="2"/>
  <c r="D57" i="2"/>
  <c r="D56" i="2"/>
  <c r="D48" i="2"/>
  <c r="D51" i="2" s="1"/>
  <c r="D50" i="2" s="1"/>
  <c r="D46" i="2"/>
  <c r="D45" i="2"/>
  <c r="D38" i="2"/>
  <c r="D22" i="2"/>
  <c r="D16" i="2"/>
  <c r="D17" i="2" s="1"/>
  <c r="D13" i="2"/>
  <c r="D12" i="2"/>
  <c r="D11" i="2"/>
  <c r="D90" i="2" l="1"/>
  <c r="D91" i="2" s="1"/>
  <c r="D61" i="2"/>
  <c r="D41" i="2"/>
  <c r="D25" i="2"/>
  <c r="C161" i="1"/>
  <c r="D161" i="1"/>
  <c r="G144" i="1"/>
  <c r="G87" i="1"/>
  <c r="G162" i="1" s="1"/>
</calcChain>
</file>

<file path=xl/sharedStrings.xml><?xml version="1.0" encoding="utf-8"?>
<sst xmlns="http://schemas.openxmlformats.org/spreadsheetml/2006/main" count="470" uniqueCount="243">
  <si>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</si>
  <si>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</si>
  <si>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</si>
  <si>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</si>
  <si>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</si>
  <si>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</si>
  <si>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</si>
  <si>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</si>
  <si>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</si>
  <si>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</si>
  <si>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</si>
  <si>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</si>
  <si>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</si>
  <si>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</si>
  <si>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</si>
  <si>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</si>
  <si>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</si>
  <si>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</si>
  <si>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</si>
  <si>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13А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</si>
  <si>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</si>
  <si>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</si>
  <si>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</si>
  <si>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</si>
  <si>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</si>
  <si>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21.06.2017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</si>
  <si>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</si>
  <si>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</si>
  <si>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</si>
  <si>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</si>
  <si>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</si>
  <si>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</si>
  <si>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</si>
  <si>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</si>
  <si>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</si>
  <si>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</si>
  <si>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</si>
  <si>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</si>
  <si>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</si>
  <si>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</si>
  <si>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</si>
  <si>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7.  Работы, выполняемые в целях надлежащего содержания полов </t>
  </si>
  <si>
    <t>Ремонт бетонного пола в тамбуре (наливной пол)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</si>
  <si>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</si>
  <si>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</si>
  <si>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</si>
  <si>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</si>
  <si>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</si>
  <si>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</si>
  <si>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</si>
  <si>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</si>
  <si>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</si>
  <si>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</si>
  <si>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</si>
  <si>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</si>
  <si>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</si>
  <si>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</si>
  <si>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</si>
  <si>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</si>
  <si>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</si>
  <si>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</si>
  <si>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</si>
  <si>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</si>
  <si>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</si>
  <si>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</si>
  <si>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</si>
  <si>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</si>
  <si>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</si>
  <si>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стояк</t>
  </si>
  <si>
    <t>Осмотр и очистка грязевиков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</si>
  <si>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</si>
  <si>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</si>
  <si>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</si>
  <si>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</si>
  <si>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>Прочистка канализационного лежака</t>
  </si>
  <si>
    <t>м</t>
  </si>
  <si>
    <t xml:space="preserve">                 15.  Работы, выполняемые в целях надлежащего содержания систем вентиляции</t>
  </si>
  <si>
    <t>Регулировка дефлектора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</si>
  <si>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</si>
  <si>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</si>
  <si>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</si>
  <si>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</si>
  <si>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</si>
  <si>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</si>
  <si>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</t>
  </si>
  <si>
    <t>Ревизия щитов</t>
  </si>
  <si>
    <t>Замена эл.лампы на светодиодные лампы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</si>
  <si>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</si>
  <si>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</si>
  <si>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</si>
  <si>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Замена автоматических выключателей ВА-47  40 А  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</si>
  <si>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</si>
  <si>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</si>
  <si>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</si>
  <si>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</si>
  <si>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</si>
  <si>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</si>
  <si>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</si>
  <si>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</si>
  <si>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</si>
  <si>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</si>
  <si>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</si>
  <si>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</si>
  <si>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</si>
  <si>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</si>
  <si>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</si>
  <si>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</si>
  <si>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</si>
  <si>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</si>
  <si>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</si>
  <si>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</si>
  <si>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</si>
  <si>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</si>
  <si>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</si>
  <si>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</si>
  <si>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</si>
  <si>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</si>
  <si>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</si>
  <si>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</si>
  <si>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</si>
  <si>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</si>
  <si>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</si>
  <si>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</si>
  <si>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</si>
  <si>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</si>
  <si>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</si>
  <si>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</si>
  <si>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</si>
  <si>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</si>
  <si>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</si>
  <si>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</si>
  <si>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</si>
  <si>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</si>
  <si>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</si>
  <si>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</si>
  <si>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</si>
  <si>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</si>
  <si>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</si>
  <si>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>Погрузка мусора на автотранспорт вручную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</si>
  <si>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</si>
  <si>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</si>
  <si>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</si>
  <si>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</si>
  <si>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</si>
  <si>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</si>
  <si>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</si>
  <si>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Замена патрона</t>
  </si>
  <si>
    <t>Очистка козырьков от снега</t>
  </si>
  <si>
    <t>Ремонт дверного полотна</t>
  </si>
  <si>
    <t>Замена вводных вентилей на кран шаровой  диам.15</t>
  </si>
  <si>
    <t xml:space="preserve">Установка навесного замка </t>
  </si>
  <si>
    <t>Замена ламп ДРЛ</t>
  </si>
  <si>
    <t>шт.</t>
  </si>
  <si>
    <t xml:space="preserve">Замена ламп светодиодных </t>
  </si>
  <si>
    <t>Снятие  пружины</t>
  </si>
  <si>
    <t>Замена стартеров</t>
  </si>
  <si>
    <t xml:space="preserve">Изготовление и установка трапов </t>
  </si>
  <si>
    <t>Ремонт межпанельных швов</t>
  </si>
  <si>
    <t>м\п</t>
  </si>
  <si>
    <t>Досыпка песка в песочницу</t>
  </si>
  <si>
    <t>Закрытие чердачных люков</t>
  </si>
  <si>
    <t>Установка  пружины</t>
  </si>
  <si>
    <t>Поверка приборов учета тепловой энергии</t>
  </si>
  <si>
    <t>Ревизия ВРУ</t>
  </si>
  <si>
    <t>Замена переключателя</t>
  </si>
  <si>
    <t>Ремонт светильников</t>
  </si>
  <si>
    <t>Утепление подвальных продухов</t>
  </si>
  <si>
    <t>Замена неисправных средств измерений приборов учета тепловой энергии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</si>
  <si>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</si>
  <si>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</si>
  <si>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</si>
  <si>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13 А по ул. Кировская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</si>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</sst>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8" fillId="0" borderId="0">
      <protection locked="0"/>
    </xf>
    <xf numFmtId="168" fontId="28" fillId="0" borderId="5">
      <protection locked="0"/>
    </xf>
    <xf numFmtId="167" fontId="29" fillId="0" borderId="0">
      <protection locked="0"/>
    </xf>
    <xf numFmtId="168" fontId="29" fillId="0" borderId="6">
      <protection locked="0"/>
    </xf>
    <xf numFmtId="169" fontId="28" fillId="0" borderId="0">
      <protection locked="0"/>
    </xf>
    <xf numFmtId="170" fontId="28" fillId="0" borderId="0">
      <protection locked="0"/>
    </xf>
    <xf numFmtId="169" fontId="29" fillId="0" borderId="0">
      <protection locked="0"/>
    </xf>
    <xf numFmtId="170" fontId="29" fillId="0" borderId="0">
      <protection locked="0"/>
    </xf>
    <xf numFmtId="171" fontId="28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7" applyNumberFormat="0" applyAlignment="0" applyProtection="0"/>
    <xf numFmtId="0" fontId="46" fillId="29" borderId="8" applyNumberFormat="0" applyAlignment="0" applyProtection="0"/>
    <xf numFmtId="0" fontId="47" fillId="29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13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44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2" fontId="12" fillId="0" borderId="1" xfId="1" applyNumberFormat="1" applyFont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left" vertical="center"/>
    </xf>
    <xf numFmtId="0" fontId="21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26" fillId="0" borderId="0" xfId="1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/>
    <xf numFmtId="166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2" fontId="6" fillId="0" borderId="1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vertical="center" wrapText="1"/>
    </xf>
    <xf numFmtId="1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2" fontId="12" fillId="0" borderId="0" xfId="1" applyNumberFormat="1" applyFont="1" applyBorder="1" applyAlignment="1">
      <alignment horizontal="center" vertical="top"/>
    </xf>
    <xf numFmtId="2" fontId="65" fillId="0" borderId="0" xfId="1" applyNumberFormat="1" applyFont="1" applyFill="1" applyBorder="1" applyAlignment="1">
      <alignment horizontal="right" vertical="top"/>
    </xf>
    <xf numFmtId="0" fontId="2" fillId="0" borderId="0" xfId="1" applyFont="1" applyBorder="1"/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66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6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8" fillId="0" borderId="16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7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2" xfId="80" applyFont="1" applyFill="1" applyBorder="1" applyAlignment="1">
      <alignment horizontal="left" vertical="center" wrapText="1"/>
    </xf>
    <xf numFmtId="0" fontId="68" fillId="0" borderId="3" xfId="80" applyFont="1" applyFill="1" applyBorder="1" applyAlignment="1">
      <alignment horizontal="left" vertical="center" wrapText="1"/>
    </xf>
    <xf numFmtId="0" fontId="68" fillId="0" borderId="4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wrapText="1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6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D28" sqref="D28"/>
    </sheetView>
  </sheetViews>
  <sheetFormatPr defaultRowHeight="15" x14ac:dyDescent="0.25"/>
  <cols>
    <col min="1" max="1" width="4.28515625" style="143" customWidth="1"/>
    <col min="2" max="2" width="62.28515625" style="119" customWidth="1"/>
    <col min="3" max="3" width="10.85546875" style="119" customWidth="1"/>
    <col min="4" max="4" width="18.42578125" style="143" customWidth="1"/>
    <col min="5" max="16384" width="9.140625" style="119"/>
  </cols>
  <sheetData>
    <row r="1" spans="1:4" ht="19.5" x14ac:dyDescent="0.25">
      <c r="A1" s="116" t="s">
        <v>169</v>
      </c>
      <c r="B1" s="116"/>
      <c r="C1" s="116"/>
      <c r="D1" s="116"/>
    </row>
    <row r="2" spans="1:4" x14ac:dyDescent="0.25">
      <c r="A2" s="117" t="s">
        <v>170</v>
      </c>
      <c r="B2" s="117"/>
      <c r="C2" s="117"/>
      <c r="D2" s="117"/>
    </row>
    <row r="3" spans="1:4" x14ac:dyDescent="0.25">
      <c r="A3" s="120" t="s">
        <v>171</v>
      </c>
      <c r="B3" s="120"/>
      <c r="C3" s="120"/>
      <c r="D3" s="120"/>
    </row>
    <row r="4" spans="1:4" ht="25.5" x14ac:dyDescent="0.25">
      <c r="A4" s="121" t="s">
        <v>172</v>
      </c>
      <c r="B4" s="121" t="s">
        <v>173</v>
      </c>
      <c r="C4" s="121" t="s">
        <v>174</v>
      </c>
      <c r="D4" s="121" t="s">
        <v>175</v>
      </c>
    </row>
    <row r="5" spans="1:4" x14ac:dyDescent="0.25">
      <c r="A5" s="122">
        <v>1</v>
      </c>
      <c r="B5" s="122" t="s">
        <v>176</v>
      </c>
      <c r="C5" s="123" t="s">
        <v>177</v>
      </c>
      <c r="D5" s="124" t="s">
        <v>178</v>
      </c>
    </row>
    <row r="6" spans="1:4" x14ac:dyDescent="0.25">
      <c r="A6" s="122">
        <v>2</v>
      </c>
      <c r="B6" s="122" t="s">
        <v>179</v>
      </c>
      <c r="C6" s="125"/>
      <c r="D6" s="126" t="s">
        <v>180</v>
      </c>
    </row>
    <row r="7" spans="1:4" x14ac:dyDescent="0.25">
      <c r="A7" s="122">
        <v>3</v>
      </c>
      <c r="B7" s="122" t="s">
        <v>181</v>
      </c>
      <c r="C7" s="125"/>
      <c r="D7" s="126" t="s">
        <v>182</v>
      </c>
    </row>
    <row r="8" spans="1:4" ht="27.75" customHeight="1" x14ac:dyDescent="0.25">
      <c r="A8" s="127" t="s">
        <v>183</v>
      </c>
      <c r="B8" s="127"/>
      <c r="C8" s="127"/>
      <c r="D8" s="127"/>
    </row>
    <row r="9" spans="1:4" x14ac:dyDescent="0.25">
      <c r="A9" s="128">
        <v>4</v>
      </c>
      <c r="B9" s="122" t="s">
        <v>184</v>
      </c>
      <c r="C9" s="121" t="s">
        <v>185</v>
      </c>
      <c r="D9" s="129">
        <v>-2925.37</v>
      </c>
    </row>
    <row r="10" spans="1:4" x14ac:dyDescent="0.25">
      <c r="A10" s="128">
        <v>5</v>
      </c>
      <c r="B10" s="122" t="s">
        <v>186</v>
      </c>
      <c r="C10" s="121" t="s">
        <v>185</v>
      </c>
      <c r="D10" s="129" t="s">
        <v>187</v>
      </c>
    </row>
    <row r="11" spans="1:4" x14ac:dyDescent="0.25">
      <c r="A11" s="128">
        <v>6</v>
      </c>
      <c r="B11" s="122" t="s">
        <v>188</v>
      </c>
      <c r="C11" s="121" t="s">
        <v>185</v>
      </c>
      <c r="D11" s="129">
        <f>1379161.66+7874.68</f>
        <v>1387036.3399999999</v>
      </c>
    </row>
    <row r="12" spans="1:4" ht="15.75" customHeight="1" x14ac:dyDescent="0.25">
      <c r="A12" s="128">
        <v>7</v>
      </c>
      <c r="B12" s="130" t="s">
        <v>189</v>
      </c>
      <c r="C12" s="121" t="s">
        <v>185</v>
      </c>
      <c r="D12" s="129">
        <f>D13+D14</f>
        <v>1702090.19</v>
      </c>
    </row>
    <row r="13" spans="1:4" x14ac:dyDescent="0.25">
      <c r="A13" s="128">
        <v>8</v>
      </c>
      <c r="B13" s="131" t="s">
        <v>190</v>
      </c>
      <c r="C13" s="121" t="s">
        <v>185</v>
      </c>
      <c r="D13" s="129">
        <f>1702090.2-0.01</f>
        <v>1702090.19</v>
      </c>
    </row>
    <row r="14" spans="1:4" x14ac:dyDescent="0.25">
      <c r="A14" s="128">
        <v>9</v>
      </c>
      <c r="B14" s="131" t="s">
        <v>191</v>
      </c>
      <c r="C14" s="121" t="s">
        <v>185</v>
      </c>
      <c r="D14" s="129"/>
    </row>
    <row r="15" spans="1:4" x14ac:dyDescent="0.25">
      <c r="A15" s="128">
        <v>10</v>
      </c>
      <c r="B15" s="131" t="s">
        <v>192</v>
      </c>
      <c r="C15" s="121" t="s">
        <v>185</v>
      </c>
      <c r="D15" s="129" t="s">
        <v>187</v>
      </c>
    </row>
    <row r="16" spans="1:4" x14ac:dyDescent="0.25">
      <c r="A16" s="128">
        <v>11</v>
      </c>
      <c r="B16" s="122" t="s">
        <v>193</v>
      </c>
      <c r="C16" s="121" t="s">
        <v>185</v>
      </c>
      <c r="D16" s="129">
        <f>1794305.51+1056.53</f>
        <v>1795362.04</v>
      </c>
    </row>
    <row r="17" spans="1:4" x14ac:dyDescent="0.25">
      <c r="A17" s="128">
        <v>12</v>
      </c>
      <c r="B17" s="132" t="s">
        <v>194</v>
      </c>
      <c r="C17" s="121" t="s">
        <v>185</v>
      </c>
      <c r="D17" s="129">
        <f>D16</f>
        <v>1795362.04</v>
      </c>
    </row>
    <row r="18" spans="1:4" x14ac:dyDescent="0.25">
      <c r="A18" s="128">
        <v>13</v>
      </c>
      <c r="B18" s="131" t="s">
        <v>195</v>
      </c>
      <c r="C18" s="121" t="s">
        <v>185</v>
      </c>
      <c r="D18" s="129" t="s">
        <v>187</v>
      </c>
    </row>
    <row r="19" spans="1:4" x14ac:dyDescent="0.25">
      <c r="A19" s="128">
        <v>14</v>
      </c>
      <c r="B19" s="131" t="s">
        <v>196</v>
      </c>
      <c r="C19" s="121" t="s">
        <v>185</v>
      </c>
      <c r="D19" s="129" t="s">
        <v>187</v>
      </c>
    </row>
    <row r="20" spans="1:4" x14ac:dyDescent="0.25">
      <c r="A20" s="128">
        <v>15</v>
      </c>
      <c r="B20" s="131" t="s">
        <v>197</v>
      </c>
      <c r="C20" s="121" t="s">
        <v>185</v>
      </c>
      <c r="D20" s="129" t="s">
        <v>187</v>
      </c>
    </row>
    <row r="21" spans="1:4" x14ac:dyDescent="0.25">
      <c r="A21" s="128">
        <v>16</v>
      </c>
      <c r="B21" s="131" t="s">
        <v>198</v>
      </c>
      <c r="C21" s="121" t="s">
        <v>185</v>
      </c>
      <c r="D21" s="129" t="s">
        <v>187</v>
      </c>
    </row>
    <row r="22" spans="1:4" x14ac:dyDescent="0.25">
      <c r="A22" s="128">
        <v>17</v>
      </c>
      <c r="B22" s="122" t="s">
        <v>199</v>
      </c>
      <c r="C22" s="121" t="s">
        <v>185</v>
      </c>
      <c r="D22" s="129">
        <f>D16</f>
        <v>1795362.04</v>
      </c>
    </row>
    <row r="23" spans="1:4" x14ac:dyDescent="0.25">
      <c r="A23" s="128">
        <v>18</v>
      </c>
      <c r="B23" s="122" t="s">
        <v>200</v>
      </c>
      <c r="C23" s="121" t="s">
        <v>185</v>
      </c>
      <c r="D23" s="129"/>
    </row>
    <row r="24" spans="1:4" x14ac:dyDescent="0.25">
      <c r="A24" s="128">
        <v>19</v>
      </c>
      <c r="B24" s="122" t="s">
        <v>201</v>
      </c>
      <c r="C24" s="121" t="s">
        <v>185</v>
      </c>
      <c r="D24" s="129">
        <v>0</v>
      </c>
    </row>
    <row r="25" spans="1:4" x14ac:dyDescent="0.25">
      <c r="A25" s="128">
        <v>20</v>
      </c>
      <c r="B25" s="122" t="s">
        <v>202</v>
      </c>
      <c r="C25" s="121" t="s">
        <v>185</v>
      </c>
      <c r="D25" s="129">
        <f>D11+D12-D16+D9-D23</f>
        <v>1290839.1199999996</v>
      </c>
    </row>
    <row r="26" spans="1:4" ht="27.75" customHeight="1" x14ac:dyDescent="0.25">
      <c r="A26" s="127" t="s">
        <v>203</v>
      </c>
      <c r="B26" s="127"/>
      <c r="C26" s="127"/>
      <c r="D26" s="127"/>
    </row>
    <row r="27" spans="1:4" x14ac:dyDescent="0.25">
      <c r="A27" s="128">
        <v>21</v>
      </c>
      <c r="B27" s="133" t="s">
        <v>204</v>
      </c>
      <c r="C27" s="134"/>
      <c r="D27" s="135"/>
    </row>
    <row r="28" spans="1:4" x14ac:dyDescent="0.25">
      <c r="A28" s="128">
        <v>22</v>
      </c>
      <c r="B28" s="122" t="s">
        <v>205</v>
      </c>
      <c r="C28" s="121" t="s">
        <v>185</v>
      </c>
      <c r="D28" s="129">
        <v>1772036.9697534959</v>
      </c>
    </row>
    <row r="29" spans="1:4" x14ac:dyDescent="0.25">
      <c r="A29" s="128">
        <v>23</v>
      </c>
      <c r="B29" s="122" t="s">
        <v>206</v>
      </c>
      <c r="C29" s="123" t="s">
        <v>207</v>
      </c>
      <c r="D29" s="121" t="s">
        <v>168</v>
      </c>
    </row>
    <row r="30" spans="1:4" x14ac:dyDescent="0.25">
      <c r="A30" s="127" t="s">
        <v>208</v>
      </c>
      <c r="B30" s="127"/>
      <c r="C30" s="127"/>
      <c r="D30" s="127"/>
    </row>
    <row r="31" spans="1:4" x14ac:dyDescent="0.25">
      <c r="A31" s="128">
        <v>24</v>
      </c>
      <c r="B31" s="122" t="s">
        <v>209</v>
      </c>
      <c r="C31" s="121" t="s">
        <v>210</v>
      </c>
      <c r="D31" s="136">
        <v>0</v>
      </c>
    </row>
    <row r="32" spans="1:4" x14ac:dyDescent="0.25">
      <c r="A32" s="128">
        <v>25</v>
      </c>
      <c r="B32" s="122" t="s">
        <v>211</v>
      </c>
      <c r="C32" s="121" t="s">
        <v>210</v>
      </c>
      <c r="D32" s="136">
        <v>0</v>
      </c>
    </row>
    <row r="33" spans="1:4" x14ac:dyDescent="0.25">
      <c r="A33" s="128">
        <v>26</v>
      </c>
      <c r="B33" s="122" t="s">
        <v>212</v>
      </c>
      <c r="C33" s="121" t="s">
        <v>210</v>
      </c>
      <c r="D33" s="136">
        <v>0</v>
      </c>
    </row>
    <row r="34" spans="1:4" x14ac:dyDescent="0.25">
      <c r="A34" s="128">
        <v>27</v>
      </c>
      <c r="B34" s="122" t="s">
        <v>213</v>
      </c>
      <c r="C34" s="121" t="s">
        <v>185</v>
      </c>
      <c r="D34" s="129">
        <v>0</v>
      </c>
    </row>
    <row r="35" spans="1:4" x14ac:dyDescent="0.25">
      <c r="A35" s="127" t="s">
        <v>214</v>
      </c>
      <c r="B35" s="127"/>
      <c r="C35" s="127"/>
      <c r="D35" s="127"/>
    </row>
    <row r="36" spans="1:4" x14ac:dyDescent="0.25">
      <c r="A36" s="128">
        <v>28</v>
      </c>
      <c r="B36" s="122" t="s">
        <v>184</v>
      </c>
      <c r="C36" s="121" t="s">
        <v>185</v>
      </c>
      <c r="D36" s="129">
        <v>-5564.2</v>
      </c>
    </row>
    <row r="37" spans="1:4" x14ac:dyDescent="0.25">
      <c r="A37" s="128">
        <v>29</v>
      </c>
      <c r="B37" s="122" t="s">
        <v>186</v>
      </c>
      <c r="C37" s="121" t="s">
        <v>185</v>
      </c>
      <c r="D37" s="129"/>
    </row>
    <row r="38" spans="1:4" ht="15.75" customHeight="1" x14ac:dyDescent="0.25">
      <c r="A38" s="128">
        <v>30</v>
      </c>
      <c r="B38" s="122" t="s">
        <v>188</v>
      </c>
      <c r="C38" s="121" t="s">
        <v>185</v>
      </c>
      <c r="D38" s="129">
        <f>5359397.76-1379161.66-7874.68</f>
        <v>3972361.4199999995</v>
      </c>
    </row>
    <row r="39" spans="1:4" x14ac:dyDescent="0.25">
      <c r="A39" s="128">
        <v>31</v>
      </c>
      <c r="B39" s="122" t="s">
        <v>200</v>
      </c>
      <c r="C39" s="121" t="s">
        <v>185</v>
      </c>
      <c r="D39" s="129"/>
    </row>
    <row r="40" spans="1:4" x14ac:dyDescent="0.25">
      <c r="A40" s="128">
        <v>32</v>
      </c>
      <c r="B40" s="122" t="s">
        <v>201</v>
      </c>
      <c r="C40" s="121" t="s">
        <v>185</v>
      </c>
      <c r="D40" s="129"/>
    </row>
    <row r="41" spans="1:4" x14ac:dyDescent="0.25">
      <c r="A41" s="128">
        <v>33</v>
      </c>
      <c r="B41" s="122" t="s">
        <v>202</v>
      </c>
      <c r="C41" s="121" t="s">
        <v>185</v>
      </c>
      <c r="D41" s="129">
        <f>D48+D58+D68+D78+D88</f>
        <v>4129629.34</v>
      </c>
    </row>
    <row r="42" spans="1:4" x14ac:dyDescent="0.25">
      <c r="A42" s="127" t="s">
        <v>215</v>
      </c>
      <c r="B42" s="127"/>
      <c r="C42" s="127"/>
      <c r="D42" s="127"/>
    </row>
    <row r="43" spans="1:4" x14ac:dyDescent="0.25">
      <c r="A43" s="128">
        <v>34</v>
      </c>
      <c r="B43" s="122" t="s">
        <v>216</v>
      </c>
      <c r="C43" s="121" t="s">
        <v>187</v>
      </c>
      <c r="D43" s="137" t="s">
        <v>217</v>
      </c>
    </row>
    <row r="44" spans="1:4" x14ac:dyDescent="0.25">
      <c r="A44" s="128">
        <v>35</v>
      </c>
      <c r="B44" s="122" t="s">
        <v>174</v>
      </c>
      <c r="C44" s="121" t="s">
        <v>187</v>
      </c>
      <c r="D44" s="126" t="s">
        <v>218</v>
      </c>
    </row>
    <row r="45" spans="1:4" x14ac:dyDescent="0.25">
      <c r="A45" s="128">
        <v>36</v>
      </c>
      <c r="B45" s="122" t="s">
        <v>219</v>
      </c>
      <c r="C45" s="121" t="s">
        <v>220</v>
      </c>
      <c r="D45" s="129">
        <f>1279.482996+217.601371</f>
        <v>1497.0843669999999</v>
      </c>
    </row>
    <row r="46" spans="1:4" x14ac:dyDescent="0.25">
      <c r="A46" s="128">
        <v>37</v>
      </c>
      <c r="B46" s="122" t="s">
        <v>221</v>
      </c>
      <c r="C46" s="121" t="s">
        <v>185</v>
      </c>
      <c r="D46" s="129">
        <f>3237441.88+508577.66-11822.94</f>
        <v>3734196.6</v>
      </c>
    </row>
    <row r="47" spans="1:4" x14ac:dyDescent="0.25">
      <c r="A47" s="128">
        <v>38</v>
      </c>
      <c r="B47" s="122" t="s">
        <v>222</v>
      </c>
      <c r="C47" s="121" t="s">
        <v>185</v>
      </c>
      <c r="D47" s="129">
        <v>3761406.96</v>
      </c>
    </row>
    <row r="48" spans="1:4" x14ac:dyDescent="0.25">
      <c r="A48" s="128">
        <v>39</v>
      </c>
      <c r="B48" s="122" t="s">
        <v>223</v>
      </c>
      <c r="C48" s="121" t="s">
        <v>185</v>
      </c>
      <c r="D48" s="129">
        <f>1716289.08-86.02</f>
        <v>1716203.06</v>
      </c>
    </row>
    <row r="49" spans="1:4" x14ac:dyDescent="0.25">
      <c r="A49" s="128">
        <v>40</v>
      </c>
      <c r="B49" s="122" t="s">
        <v>224</v>
      </c>
      <c r="C49" s="121" t="s">
        <v>185</v>
      </c>
      <c r="D49" s="129">
        <v>3237456.8400000003</v>
      </c>
    </row>
    <row r="50" spans="1:4" x14ac:dyDescent="0.25">
      <c r="A50" s="128">
        <v>41</v>
      </c>
      <c r="B50" s="122" t="s">
        <v>225</v>
      </c>
      <c r="C50" s="121" t="s">
        <v>185</v>
      </c>
      <c r="D50" s="129">
        <f>D49-D51</f>
        <v>1521253.7800000003</v>
      </c>
    </row>
    <row r="51" spans="1:4" ht="15" customHeight="1" x14ac:dyDescent="0.25">
      <c r="A51" s="128">
        <v>42</v>
      </c>
      <c r="B51" s="130" t="s">
        <v>226</v>
      </c>
      <c r="C51" s="121" t="s">
        <v>185</v>
      </c>
      <c r="D51" s="129">
        <f>D48</f>
        <v>1716203.06</v>
      </c>
    </row>
    <row r="52" spans="1:4" ht="15" customHeight="1" x14ac:dyDescent="0.25">
      <c r="A52" s="128">
        <v>43</v>
      </c>
      <c r="B52" s="130" t="s">
        <v>227</v>
      </c>
      <c r="C52" s="121" t="s">
        <v>185</v>
      </c>
      <c r="D52" s="129"/>
    </row>
    <row r="53" spans="1:4" ht="26.25" x14ac:dyDescent="0.25">
      <c r="A53" s="138">
        <v>44</v>
      </c>
      <c r="B53" s="130" t="s">
        <v>216</v>
      </c>
      <c r="C53" s="121" t="s">
        <v>187</v>
      </c>
      <c r="D53" s="137" t="s">
        <v>228</v>
      </c>
    </row>
    <row r="54" spans="1:4" x14ac:dyDescent="0.25">
      <c r="A54" s="128">
        <v>45</v>
      </c>
      <c r="B54" s="122" t="s">
        <v>174</v>
      </c>
      <c r="C54" s="121" t="s">
        <v>187</v>
      </c>
      <c r="D54" s="126" t="s">
        <v>229</v>
      </c>
    </row>
    <row r="55" spans="1:4" x14ac:dyDescent="0.25">
      <c r="A55" s="128">
        <v>46</v>
      </c>
      <c r="B55" s="122" t="s">
        <v>230</v>
      </c>
      <c r="C55" s="121" t="s">
        <v>220</v>
      </c>
      <c r="D55" s="129">
        <v>9522.0451405214608</v>
      </c>
    </row>
    <row r="56" spans="1:4" x14ac:dyDescent="0.25">
      <c r="A56" s="128">
        <v>47</v>
      </c>
      <c r="B56" s="122" t="s">
        <v>231</v>
      </c>
      <c r="C56" s="121" t="s">
        <v>185</v>
      </c>
      <c r="D56" s="129">
        <f>132965.8+3941.22-0.01</f>
        <v>136907.00999999998</v>
      </c>
    </row>
    <row r="57" spans="1:4" x14ac:dyDescent="0.25">
      <c r="A57" s="128">
        <v>48</v>
      </c>
      <c r="B57" s="122" t="s">
        <v>222</v>
      </c>
      <c r="C57" s="121" t="s">
        <v>185</v>
      </c>
      <c r="D57" s="129">
        <f>120494+3604.83</f>
        <v>124098.83</v>
      </c>
    </row>
    <row r="58" spans="1:4" x14ac:dyDescent="0.25">
      <c r="A58" s="128">
        <v>49</v>
      </c>
      <c r="B58" s="122" t="s">
        <v>223</v>
      </c>
      <c r="C58" s="121" t="s">
        <v>185</v>
      </c>
      <c r="D58" s="129">
        <f>125836.56+1671.17-70.36-14.19</f>
        <v>127423.18</v>
      </c>
    </row>
    <row r="59" spans="1:4" x14ac:dyDescent="0.25">
      <c r="A59" s="128">
        <v>50</v>
      </c>
      <c r="B59" s="122" t="s">
        <v>224</v>
      </c>
      <c r="C59" s="121" t="s">
        <v>185</v>
      </c>
      <c r="D59" s="129">
        <v>150484.84</v>
      </c>
    </row>
    <row r="60" spans="1:4" x14ac:dyDescent="0.25">
      <c r="A60" s="128">
        <v>51</v>
      </c>
      <c r="B60" s="122" t="s">
        <v>225</v>
      </c>
      <c r="C60" s="121" t="s">
        <v>185</v>
      </c>
      <c r="D60" s="129">
        <f>D59</f>
        <v>150484.84</v>
      </c>
    </row>
    <row r="61" spans="1:4" ht="15" customHeight="1" x14ac:dyDescent="0.25">
      <c r="A61" s="128">
        <v>52</v>
      </c>
      <c r="B61" s="130" t="s">
        <v>226</v>
      </c>
      <c r="C61" s="121" t="s">
        <v>185</v>
      </c>
      <c r="D61" s="129">
        <f>D59-D60</f>
        <v>0</v>
      </c>
    </row>
    <row r="62" spans="1:4" ht="15" customHeight="1" x14ac:dyDescent="0.25">
      <c r="A62" s="128">
        <v>53</v>
      </c>
      <c r="B62" s="130" t="s">
        <v>227</v>
      </c>
      <c r="C62" s="121" t="s">
        <v>185</v>
      </c>
      <c r="D62" s="129">
        <v>0</v>
      </c>
    </row>
    <row r="63" spans="1:4" ht="26.25" x14ac:dyDescent="0.25">
      <c r="A63" s="138">
        <v>54</v>
      </c>
      <c r="B63" s="130" t="s">
        <v>216</v>
      </c>
      <c r="C63" s="121" t="s">
        <v>187</v>
      </c>
      <c r="D63" s="139" t="s">
        <v>232</v>
      </c>
    </row>
    <row r="64" spans="1:4" x14ac:dyDescent="0.25">
      <c r="A64" s="128">
        <v>55</v>
      </c>
      <c r="B64" s="122" t="s">
        <v>174</v>
      </c>
      <c r="C64" s="121" t="s">
        <v>187</v>
      </c>
      <c r="D64" s="129" t="s">
        <v>229</v>
      </c>
    </row>
    <row r="65" spans="1:4" x14ac:dyDescent="0.25">
      <c r="A65" s="128">
        <v>56</v>
      </c>
      <c r="B65" s="122" t="s">
        <v>230</v>
      </c>
      <c r="C65" s="121" t="s">
        <v>220</v>
      </c>
      <c r="D65" s="129">
        <v>5170.3034726053729</v>
      </c>
    </row>
    <row r="66" spans="1:4" x14ac:dyDescent="0.25">
      <c r="A66" s="128">
        <v>57</v>
      </c>
      <c r="B66" s="122" t="s">
        <v>231</v>
      </c>
      <c r="C66" s="121" t="s">
        <v>185</v>
      </c>
      <c r="D66" s="129">
        <f>278094.87+15577.77+857881.59+48191.93-940.07-372.86-2896.17-1148.8-1694.94-5256.97</f>
        <v>1187436.3499999999</v>
      </c>
    </row>
    <row r="67" spans="1:4" x14ac:dyDescent="0.25">
      <c r="A67" s="128">
        <v>58</v>
      </c>
      <c r="B67" s="122" t="s">
        <v>222</v>
      </c>
      <c r="C67" s="121" t="s">
        <v>185</v>
      </c>
      <c r="D67" s="129">
        <f>271121.86+13886.01+839667.66+43320.84</f>
        <v>1167996.3700000001</v>
      </c>
    </row>
    <row r="68" spans="1:4" x14ac:dyDescent="0.25">
      <c r="A68" s="128">
        <v>59</v>
      </c>
      <c r="B68" s="122" t="s">
        <v>223</v>
      </c>
      <c r="C68" s="121" t="s">
        <v>185</v>
      </c>
      <c r="D68" s="129">
        <f>223458.1+6438.14+798523.7+20693.45-185.93-113.75-572.75-28.55</f>
        <v>1048212.4099999999</v>
      </c>
    </row>
    <row r="69" spans="1:4" x14ac:dyDescent="0.25">
      <c r="A69" s="128">
        <v>60</v>
      </c>
      <c r="B69" s="122" t="s">
        <v>224</v>
      </c>
      <c r="C69" s="121" t="s">
        <v>185</v>
      </c>
      <c r="D69" s="129">
        <v>1195644.46</v>
      </c>
    </row>
    <row r="70" spans="1:4" x14ac:dyDescent="0.25">
      <c r="A70" s="128">
        <v>61</v>
      </c>
      <c r="B70" s="122" t="s">
        <v>225</v>
      </c>
      <c r="C70" s="121" t="s">
        <v>185</v>
      </c>
      <c r="D70" s="129">
        <f>D69-D71</f>
        <v>147432.05000000005</v>
      </c>
    </row>
    <row r="71" spans="1:4" ht="15" customHeight="1" x14ac:dyDescent="0.25">
      <c r="A71" s="128">
        <v>62</v>
      </c>
      <c r="B71" s="130" t="s">
        <v>226</v>
      </c>
      <c r="C71" s="121" t="s">
        <v>185</v>
      </c>
      <c r="D71" s="129">
        <f>D68</f>
        <v>1048212.4099999999</v>
      </c>
    </row>
    <row r="72" spans="1:4" ht="15" customHeight="1" x14ac:dyDescent="0.25">
      <c r="A72" s="128">
        <v>63</v>
      </c>
      <c r="B72" s="130" t="s">
        <v>227</v>
      </c>
      <c r="C72" s="121" t="s">
        <v>185</v>
      </c>
      <c r="D72" s="129"/>
    </row>
    <row r="73" spans="1:4" x14ac:dyDescent="0.25">
      <c r="A73" s="128">
        <v>64</v>
      </c>
      <c r="B73" s="122" t="s">
        <v>216</v>
      </c>
      <c r="C73" s="121" t="s">
        <v>187</v>
      </c>
      <c r="D73" s="140" t="s">
        <v>233</v>
      </c>
    </row>
    <row r="74" spans="1:4" x14ac:dyDescent="0.25">
      <c r="A74" s="128">
        <v>65</v>
      </c>
      <c r="B74" s="122" t="s">
        <v>174</v>
      </c>
      <c r="C74" s="121" t="s">
        <v>187</v>
      </c>
      <c r="D74" s="129" t="s">
        <v>229</v>
      </c>
    </row>
    <row r="75" spans="1:4" x14ac:dyDescent="0.25">
      <c r="A75" s="128">
        <v>66</v>
      </c>
      <c r="B75" s="122" t="s">
        <v>230</v>
      </c>
      <c r="C75" s="121" t="s">
        <v>220</v>
      </c>
      <c r="D75" s="129">
        <f>14611.840591-16.446773</f>
        <v>14595.393818</v>
      </c>
    </row>
    <row r="76" spans="1:4" x14ac:dyDescent="0.25">
      <c r="A76" s="128">
        <v>67</v>
      </c>
      <c r="B76" s="122" t="s">
        <v>231</v>
      </c>
      <c r="C76" s="121" t="s">
        <v>185</v>
      </c>
      <c r="D76" s="129">
        <f>1179112.07-1345.2</f>
        <v>1177766.8700000001</v>
      </c>
    </row>
    <row r="77" spans="1:4" x14ac:dyDescent="0.25">
      <c r="A77" s="128">
        <v>68</v>
      </c>
      <c r="B77" s="122" t="s">
        <v>222</v>
      </c>
      <c r="C77" s="121" t="s">
        <v>185</v>
      </c>
      <c r="D77" s="129">
        <v>1077357.4099999999</v>
      </c>
    </row>
    <row r="78" spans="1:4" x14ac:dyDescent="0.25">
      <c r="A78" s="128">
        <v>69</v>
      </c>
      <c r="B78" s="122" t="s">
        <v>223</v>
      </c>
      <c r="C78" s="121" t="s">
        <v>185</v>
      </c>
      <c r="D78" s="129">
        <f>1181174.82-768.99</f>
        <v>1180405.83</v>
      </c>
    </row>
    <row r="79" spans="1:4" x14ac:dyDescent="0.25">
      <c r="A79" s="128">
        <v>70</v>
      </c>
      <c r="B79" s="122" t="s">
        <v>224</v>
      </c>
      <c r="C79" s="121" t="s">
        <v>185</v>
      </c>
      <c r="D79" s="129">
        <f>D76</f>
        <v>1177766.8700000001</v>
      </c>
    </row>
    <row r="80" spans="1:4" x14ac:dyDescent="0.25">
      <c r="A80" s="128">
        <v>71</v>
      </c>
      <c r="B80" s="122" t="s">
        <v>225</v>
      </c>
      <c r="C80" s="121" t="s">
        <v>185</v>
      </c>
      <c r="D80" s="129">
        <f>D79</f>
        <v>1177766.8700000001</v>
      </c>
    </row>
    <row r="81" spans="1:4" ht="14.25" customHeight="1" x14ac:dyDescent="0.25">
      <c r="A81" s="128">
        <v>72</v>
      </c>
      <c r="B81" s="130" t="s">
        <v>226</v>
      </c>
      <c r="C81" s="121" t="s">
        <v>185</v>
      </c>
      <c r="D81" s="129">
        <v>0</v>
      </c>
    </row>
    <row r="82" spans="1:4" ht="14.25" customHeight="1" x14ac:dyDescent="0.25">
      <c r="A82" s="128">
        <v>73</v>
      </c>
      <c r="B82" s="130" t="s">
        <v>227</v>
      </c>
      <c r="C82" s="121" t="s">
        <v>185</v>
      </c>
      <c r="D82" s="129">
        <v>0</v>
      </c>
    </row>
    <row r="83" spans="1:4" x14ac:dyDescent="0.25">
      <c r="A83" s="128">
        <v>74</v>
      </c>
      <c r="B83" s="122" t="s">
        <v>216</v>
      </c>
      <c r="C83" s="121" t="s">
        <v>187</v>
      </c>
      <c r="D83" s="140" t="s">
        <v>234</v>
      </c>
    </row>
    <row r="84" spans="1:4" x14ac:dyDescent="0.25">
      <c r="A84" s="128">
        <v>75</v>
      </c>
      <c r="B84" s="122" t="s">
        <v>174</v>
      </c>
      <c r="C84" s="121" t="s">
        <v>187</v>
      </c>
      <c r="D84" s="129" t="s">
        <v>235</v>
      </c>
    </row>
    <row r="85" spans="1:4" x14ac:dyDescent="0.25">
      <c r="A85" s="128">
        <v>76</v>
      </c>
      <c r="B85" s="122" t="s">
        <v>230</v>
      </c>
      <c r="C85" s="121" t="s">
        <v>220</v>
      </c>
      <c r="D85" s="141">
        <v>45987.851999999999</v>
      </c>
    </row>
    <row r="86" spans="1:4" x14ac:dyDescent="0.25">
      <c r="A86" s="128">
        <v>77</v>
      </c>
      <c r="B86" s="122" t="s">
        <v>231</v>
      </c>
      <c r="C86" s="121" t="s">
        <v>185</v>
      </c>
      <c r="D86" s="142">
        <f>9196.98+146764.89</f>
        <v>155961.87000000002</v>
      </c>
    </row>
    <row r="87" spans="1:4" x14ac:dyDescent="0.25">
      <c r="A87" s="128">
        <v>78</v>
      </c>
      <c r="B87" s="122" t="s">
        <v>222</v>
      </c>
      <c r="C87" s="121" t="s">
        <v>185</v>
      </c>
      <c r="D87" s="142">
        <v>98577.01</v>
      </c>
    </row>
    <row r="88" spans="1:4" x14ac:dyDescent="0.25">
      <c r="A88" s="128">
        <v>79</v>
      </c>
      <c r="B88" s="122" t="s">
        <v>223</v>
      </c>
      <c r="C88" s="121" t="s">
        <v>185</v>
      </c>
      <c r="D88" s="142">
        <v>57384.86</v>
      </c>
    </row>
    <row r="89" spans="1:4" x14ac:dyDescent="0.25">
      <c r="A89" s="128">
        <v>80</v>
      </c>
      <c r="B89" s="122" t="s">
        <v>224</v>
      </c>
      <c r="C89" s="121" t="s">
        <v>185</v>
      </c>
      <c r="D89" s="129">
        <f>D86</f>
        <v>155961.87000000002</v>
      </c>
    </row>
    <row r="90" spans="1:4" x14ac:dyDescent="0.25">
      <c r="A90" s="128">
        <v>81</v>
      </c>
      <c r="B90" s="122" t="s">
        <v>225</v>
      </c>
      <c r="C90" s="121" t="s">
        <v>185</v>
      </c>
      <c r="D90" s="129">
        <f>D89</f>
        <v>155961.87000000002</v>
      </c>
    </row>
    <row r="91" spans="1:4" ht="14.25" customHeight="1" x14ac:dyDescent="0.25">
      <c r="A91" s="128">
        <v>82</v>
      </c>
      <c r="B91" s="130" t="s">
        <v>226</v>
      </c>
      <c r="C91" s="121" t="s">
        <v>185</v>
      </c>
      <c r="D91" s="129">
        <f>D89-D90</f>
        <v>0</v>
      </c>
    </row>
    <row r="92" spans="1:4" ht="14.25" customHeight="1" x14ac:dyDescent="0.25">
      <c r="A92" s="128">
        <v>83</v>
      </c>
      <c r="B92" s="130" t="s">
        <v>227</v>
      </c>
      <c r="C92" s="121" t="s">
        <v>185</v>
      </c>
      <c r="D92" s="129">
        <v>0</v>
      </c>
    </row>
    <row r="93" spans="1:4" x14ac:dyDescent="0.25">
      <c r="A93" s="127" t="s">
        <v>236</v>
      </c>
      <c r="B93" s="127"/>
      <c r="C93" s="127"/>
      <c r="D93" s="127"/>
    </row>
    <row r="94" spans="1:4" x14ac:dyDescent="0.25">
      <c r="A94" s="128">
        <v>84</v>
      </c>
      <c r="B94" s="122" t="s">
        <v>209</v>
      </c>
      <c r="C94" s="121" t="s">
        <v>210</v>
      </c>
      <c r="D94" s="129"/>
    </row>
    <row r="95" spans="1:4" x14ac:dyDescent="0.25">
      <c r="A95" s="128">
        <v>85</v>
      </c>
      <c r="B95" s="122" t="s">
        <v>211</v>
      </c>
      <c r="C95" s="121" t="s">
        <v>210</v>
      </c>
      <c r="D95" s="129"/>
    </row>
    <row r="96" spans="1:4" x14ac:dyDescent="0.25">
      <c r="A96" s="128">
        <v>86</v>
      </c>
      <c r="B96" s="122" t="s">
        <v>212</v>
      </c>
      <c r="C96" s="121" t="s">
        <v>237</v>
      </c>
      <c r="D96" s="129"/>
    </row>
    <row r="97" spans="1:4" x14ac:dyDescent="0.25">
      <c r="A97" s="128">
        <v>87</v>
      </c>
      <c r="B97" s="122" t="s">
        <v>213</v>
      </c>
      <c r="C97" s="121" t="s">
        <v>185</v>
      </c>
      <c r="D97" s="129"/>
    </row>
    <row r="98" spans="1:4" x14ac:dyDescent="0.25">
      <c r="A98" s="127" t="s">
        <v>238</v>
      </c>
      <c r="B98" s="127"/>
      <c r="C98" s="127"/>
      <c r="D98" s="127"/>
    </row>
    <row r="99" spans="1:4" x14ac:dyDescent="0.25">
      <c r="A99" s="128">
        <v>88</v>
      </c>
      <c r="B99" s="122" t="s">
        <v>239</v>
      </c>
      <c r="C99" s="121" t="s">
        <v>210</v>
      </c>
      <c r="D99" s="129">
        <v>9</v>
      </c>
    </row>
    <row r="100" spans="1:4" x14ac:dyDescent="0.25">
      <c r="A100" s="128">
        <v>89</v>
      </c>
      <c r="B100" s="122" t="s">
        <v>240</v>
      </c>
      <c r="C100" s="121" t="s">
        <v>210</v>
      </c>
      <c r="D100" s="129">
        <v>0</v>
      </c>
    </row>
    <row r="101" spans="1:4" ht="15" customHeight="1" x14ac:dyDescent="0.25">
      <c r="A101" s="128">
        <v>90</v>
      </c>
      <c r="B101" s="122" t="s">
        <v>241</v>
      </c>
      <c r="C101" s="121" t="s">
        <v>185</v>
      </c>
      <c r="D101" s="129">
        <v>884048.67</v>
      </c>
    </row>
    <row r="102" spans="1:4" x14ac:dyDescent="0.25">
      <c r="A102" s="143" t="s">
        <v>242</v>
      </c>
    </row>
    <row r="103" spans="1:4" x14ac:dyDescent="0.25">
      <c r="D103" s="118" t="s">
        <v>145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4"/>
  <sheetViews>
    <sheetView showZeros="0" topLeftCell="A109" zoomScaleNormal="100" workbookViewId="0">
      <selection activeCell="B133" sqref="B133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4" customWidth="1"/>
    <col min="8" max="248" width="8.85546875" style="1"/>
    <col min="249" max="249" width="5.85546875" style="1" customWidth="1"/>
    <col min="250" max="250" width="37" style="1" customWidth="1"/>
    <col min="251" max="251" width="9.7109375" style="1" customWidth="1"/>
    <col min="252" max="252" width="10.7109375" style="1" customWidth="1"/>
    <col min="253" max="253" width="10.85546875" style="1" customWidth="1"/>
    <col min="254" max="254" width="17.85546875" style="1" customWidth="1"/>
    <col min="255" max="255" width="18.5703125" style="1" customWidth="1"/>
    <col min="256" max="504" width="8.85546875" style="1"/>
    <col min="505" max="505" width="5.85546875" style="1" customWidth="1"/>
    <col min="506" max="506" width="37" style="1" customWidth="1"/>
    <col min="507" max="507" width="9.7109375" style="1" customWidth="1"/>
    <col min="508" max="508" width="10.7109375" style="1" customWidth="1"/>
    <col min="509" max="509" width="10.85546875" style="1" customWidth="1"/>
    <col min="510" max="510" width="17.85546875" style="1" customWidth="1"/>
    <col min="511" max="511" width="18.5703125" style="1" customWidth="1"/>
    <col min="512" max="760" width="8.85546875" style="1"/>
    <col min="761" max="761" width="5.85546875" style="1" customWidth="1"/>
    <col min="762" max="762" width="37" style="1" customWidth="1"/>
    <col min="763" max="763" width="9.7109375" style="1" customWidth="1"/>
    <col min="764" max="764" width="10.7109375" style="1" customWidth="1"/>
    <col min="765" max="765" width="10.85546875" style="1" customWidth="1"/>
    <col min="766" max="766" width="17.85546875" style="1" customWidth="1"/>
    <col min="767" max="767" width="18.5703125" style="1" customWidth="1"/>
    <col min="768" max="1016" width="8.85546875" style="1"/>
    <col min="1017" max="1017" width="5.85546875" style="1" customWidth="1"/>
    <col min="1018" max="1018" width="37" style="1" customWidth="1"/>
    <col min="1019" max="1019" width="9.7109375" style="1" customWidth="1"/>
    <col min="1020" max="1020" width="10.7109375" style="1" customWidth="1"/>
    <col min="1021" max="1021" width="10.85546875" style="1" customWidth="1"/>
    <col min="1022" max="1022" width="17.85546875" style="1" customWidth="1"/>
    <col min="1023" max="1023" width="18.5703125" style="1" customWidth="1"/>
    <col min="1024" max="1272" width="8.85546875" style="1"/>
    <col min="1273" max="1273" width="5.85546875" style="1" customWidth="1"/>
    <col min="1274" max="1274" width="37" style="1" customWidth="1"/>
    <col min="1275" max="1275" width="9.7109375" style="1" customWidth="1"/>
    <col min="1276" max="1276" width="10.7109375" style="1" customWidth="1"/>
    <col min="1277" max="1277" width="10.85546875" style="1" customWidth="1"/>
    <col min="1278" max="1278" width="17.85546875" style="1" customWidth="1"/>
    <col min="1279" max="1279" width="18.5703125" style="1" customWidth="1"/>
    <col min="1280" max="1528" width="8.85546875" style="1"/>
    <col min="1529" max="1529" width="5.85546875" style="1" customWidth="1"/>
    <col min="1530" max="1530" width="37" style="1" customWidth="1"/>
    <col min="1531" max="1531" width="9.7109375" style="1" customWidth="1"/>
    <col min="1532" max="1532" width="10.7109375" style="1" customWidth="1"/>
    <col min="1533" max="1533" width="10.85546875" style="1" customWidth="1"/>
    <col min="1534" max="1534" width="17.85546875" style="1" customWidth="1"/>
    <col min="1535" max="1535" width="18.5703125" style="1" customWidth="1"/>
    <col min="1536" max="1784" width="8.85546875" style="1"/>
    <col min="1785" max="1785" width="5.85546875" style="1" customWidth="1"/>
    <col min="1786" max="1786" width="37" style="1" customWidth="1"/>
    <col min="1787" max="1787" width="9.7109375" style="1" customWidth="1"/>
    <col min="1788" max="1788" width="10.7109375" style="1" customWidth="1"/>
    <col min="1789" max="1789" width="10.85546875" style="1" customWidth="1"/>
    <col min="1790" max="1790" width="17.85546875" style="1" customWidth="1"/>
    <col min="1791" max="1791" width="18.5703125" style="1" customWidth="1"/>
    <col min="1792" max="2040" width="8.85546875" style="1"/>
    <col min="2041" max="2041" width="5.85546875" style="1" customWidth="1"/>
    <col min="2042" max="2042" width="37" style="1" customWidth="1"/>
    <col min="2043" max="2043" width="9.7109375" style="1" customWidth="1"/>
    <col min="2044" max="2044" width="10.7109375" style="1" customWidth="1"/>
    <col min="2045" max="2045" width="10.85546875" style="1" customWidth="1"/>
    <col min="2046" max="2046" width="17.85546875" style="1" customWidth="1"/>
    <col min="2047" max="2047" width="18.5703125" style="1" customWidth="1"/>
    <col min="2048" max="2296" width="8.85546875" style="1"/>
    <col min="2297" max="2297" width="5.85546875" style="1" customWidth="1"/>
    <col min="2298" max="2298" width="37" style="1" customWidth="1"/>
    <col min="2299" max="2299" width="9.7109375" style="1" customWidth="1"/>
    <col min="2300" max="2300" width="10.7109375" style="1" customWidth="1"/>
    <col min="2301" max="2301" width="10.85546875" style="1" customWidth="1"/>
    <col min="2302" max="2302" width="17.85546875" style="1" customWidth="1"/>
    <col min="2303" max="2303" width="18.5703125" style="1" customWidth="1"/>
    <col min="2304" max="2552" width="8.85546875" style="1"/>
    <col min="2553" max="2553" width="5.85546875" style="1" customWidth="1"/>
    <col min="2554" max="2554" width="37" style="1" customWidth="1"/>
    <col min="2555" max="2555" width="9.7109375" style="1" customWidth="1"/>
    <col min="2556" max="2556" width="10.7109375" style="1" customWidth="1"/>
    <col min="2557" max="2557" width="10.85546875" style="1" customWidth="1"/>
    <col min="2558" max="2558" width="17.85546875" style="1" customWidth="1"/>
    <col min="2559" max="2559" width="18.5703125" style="1" customWidth="1"/>
    <col min="2560" max="2808" width="8.85546875" style="1"/>
    <col min="2809" max="2809" width="5.85546875" style="1" customWidth="1"/>
    <col min="2810" max="2810" width="37" style="1" customWidth="1"/>
    <col min="2811" max="2811" width="9.7109375" style="1" customWidth="1"/>
    <col min="2812" max="2812" width="10.7109375" style="1" customWidth="1"/>
    <col min="2813" max="2813" width="10.85546875" style="1" customWidth="1"/>
    <col min="2814" max="2814" width="17.85546875" style="1" customWidth="1"/>
    <col min="2815" max="2815" width="18.5703125" style="1" customWidth="1"/>
    <col min="2816" max="3064" width="8.85546875" style="1"/>
    <col min="3065" max="3065" width="5.85546875" style="1" customWidth="1"/>
    <col min="3066" max="3066" width="37" style="1" customWidth="1"/>
    <col min="3067" max="3067" width="9.7109375" style="1" customWidth="1"/>
    <col min="3068" max="3068" width="10.7109375" style="1" customWidth="1"/>
    <col min="3069" max="3069" width="10.85546875" style="1" customWidth="1"/>
    <col min="3070" max="3070" width="17.85546875" style="1" customWidth="1"/>
    <col min="3071" max="3071" width="18.5703125" style="1" customWidth="1"/>
    <col min="3072" max="3320" width="8.85546875" style="1"/>
    <col min="3321" max="3321" width="5.85546875" style="1" customWidth="1"/>
    <col min="3322" max="3322" width="37" style="1" customWidth="1"/>
    <col min="3323" max="3323" width="9.7109375" style="1" customWidth="1"/>
    <col min="3324" max="3324" width="10.7109375" style="1" customWidth="1"/>
    <col min="3325" max="3325" width="10.85546875" style="1" customWidth="1"/>
    <col min="3326" max="3326" width="17.85546875" style="1" customWidth="1"/>
    <col min="3327" max="3327" width="18.5703125" style="1" customWidth="1"/>
    <col min="3328" max="3576" width="8.85546875" style="1"/>
    <col min="3577" max="3577" width="5.85546875" style="1" customWidth="1"/>
    <col min="3578" max="3578" width="37" style="1" customWidth="1"/>
    <col min="3579" max="3579" width="9.7109375" style="1" customWidth="1"/>
    <col min="3580" max="3580" width="10.7109375" style="1" customWidth="1"/>
    <col min="3581" max="3581" width="10.85546875" style="1" customWidth="1"/>
    <col min="3582" max="3582" width="17.85546875" style="1" customWidth="1"/>
    <col min="3583" max="3583" width="18.5703125" style="1" customWidth="1"/>
    <col min="3584" max="3832" width="8.85546875" style="1"/>
    <col min="3833" max="3833" width="5.85546875" style="1" customWidth="1"/>
    <col min="3834" max="3834" width="37" style="1" customWidth="1"/>
    <col min="3835" max="3835" width="9.7109375" style="1" customWidth="1"/>
    <col min="3836" max="3836" width="10.7109375" style="1" customWidth="1"/>
    <col min="3837" max="3837" width="10.85546875" style="1" customWidth="1"/>
    <col min="3838" max="3838" width="17.85546875" style="1" customWidth="1"/>
    <col min="3839" max="3839" width="18.5703125" style="1" customWidth="1"/>
    <col min="3840" max="4088" width="8.85546875" style="1"/>
    <col min="4089" max="4089" width="5.85546875" style="1" customWidth="1"/>
    <col min="4090" max="4090" width="37" style="1" customWidth="1"/>
    <col min="4091" max="4091" width="9.7109375" style="1" customWidth="1"/>
    <col min="4092" max="4092" width="10.7109375" style="1" customWidth="1"/>
    <col min="4093" max="4093" width="10.85546875" style="1" customWidth="1"/>
    <col min="4094" max="4094" width="17.85546875" style="1" customWidth="1"/>
    <col min="4095" max="4095" width="18.5703125" style="1" customWidth="1"/>
    <col min="4096" max="4344" width="8.85546875" style="1"/>
    <col min="4345" max="4345" width="5.85546875" style="1" customWidth="1"/>
    <col min="4346" max="4346" width="37" style="1" customWidth="1"/>
    <col min="4347" max="4347" width="9.7109375" style="1" customWidth="1"/>
    <col min="4348" max="4348" width="10.7109375" style="1" customWidth="1"/>
    <col min="4349" max="4349" width="10.85546875" style="1" customWidth="1"/>
    <col min="4350" max="4350" width="17.85546875" style="1" customWidth="1"/>
    <col min="4351" max="4351" width="18.5703125" style="1" customWidth="1"/>
    <col min="4352" max="4600" width="8.85546875" style="1"/>
    <col min="4601" max="4601" width="5.85546875" style="1" customWidth="1"/>
    <col min="4602" max="4602" width="37" style="1" customWidth="1"/>
    <col min="4603" max="4603" width="9.7109375" style="1" customWidth="1"/>
    <col min="4604" max="4604" width="10.7109375" style="1" customWidth="1"/>
    <col min="4605" max="4605" width="10.85546875" style="1" customWidth="1"/>
    <col min="4606" max="4606" width="17.85546875" style="1" customWidth="1"/>
    <col min="4607" max="4607" width="18.5703125" style="1" customWidth="1"/>
    <col min="4608" max="4856" width="8.85546875" style="1"/>
    <col min="4857" max="4857" width="5.85546875" style="1" customWidth="1"/>
    <col min="4858" max="4858" width="37" style="1" customWidth="1"/>
    <col min="4859" max="4859" width="9.7109375" style="1" customWidth="1"/>
    <col min="4860" max="4860" width="10.7109375" style="1" customWidth="1"/>
    <col min="4861" max="4861" width="10.85546875" style="1" customWidth="1"/>
    <col min="4862" max="4862" width="17.85546875" style="1" customWidth="1"/>
    <col min="4863" max="4863" width="18.5703125" style="1" customWidth="1"/>
    <col min="4864" max="5112" width="8.85546875" style="1"/>
    <col min="5113" max="5113" width="5.85546875" style="1" customWidth="1"/>
    <col min="5114" max="5114" width="37" style="1" customWidth="1"/>
    <col min="5115" max="5115" width="9.7109375" style="1" customWidth="1"/>
    <col min="5116" max="5116" width="10.7109375" style="1" customWidth="1"/>
    <col min="5117" max="5117" width="10.85546875" style="1" customWidth="1"/>
    <col min="5118" max="5118" width="17.85546875" style="1" customWidth="1"/>
    <col min="5119" max="5119" width="18.5703125" style="1" customWidth="1"/>
    <col min="5120" max="5368" width="8.85546875" style="1"/>
    <col min="5369" max="5369" width="5.85546875" style="1" customWidth="1"/>
    <col min="5370" max="5370" width="37" style="1" customWidth="1"/>
    <col min="5371" max="5371" width="9.7109375" style="1" customWidth="1"/>
    <col min="5372" max="5372" width="10.7109375" style="1" customWidth="1"/>
    <col min="5373" max="5373" width="10.85546875" style="1" customWidth="1"/>
    <col min="5374" max="5374" width="17.85546875" style="1" customWidth="1"/>
    <col min="5375" max="5375" width="18.5703125" style="1" customWidth="1"/>
    <col min="5376" max="5624" width="8.85546875" style="1"/>
    <col min="5625" max="5625" width="5.85546875" style="1" customWidth="1"/>
    <col min="5626" max="5626" width="37" style="1" customWidth="1"/>
    <col min="5627" max="5627" width="9.7109375" style="1" customWidth="1"/>
    <col min="5628" max="5628" width="10.7109375" style="1" customWidth="1"/>
    <col min="5629" max="5629" width="10.85546875" style="1" customWidth="1"/>
    <col min="5630" max="5630" width="17.85546875" style="1" customWidth="1"/>
    <col min="5631" max="5631" width="18.5703125" style="1" customWidth="1"/>
    <col min="5632" max="5880" width="8.85546875" style="1"/>
    <col min="5881" max="5881" width="5.85546875" style="1" customWidth="1"/>
    <col min="5882" max="5882" width="37" style="1" customWidth="1"/>
    <col min="5883" max="5883" width="9.7109375" style="1" customWidth="1"/>
    <col min="5884" max="5884" width="10.7109375" style="1" customWidth="1"/>
    <col min="5885" max="5885" width="10.85546875" style="1" customWidth="1"/>
    <col min="5886" max="5886" width="17.85546875" style="1" customWidth="1"/>
    <col min="5887" max="5887" width="18.5703125" style="1" customWidth="1"/>
    <col min="5888" max="6136" width="8.85546875" style="1"/>
    <col min="6137" max="6137" width="5.85546875" style="1" customWidth="1"/>
    <col min="6138" max="6138" width="37" style="1" customWidth="1"/>
    <col min="6139" max="6139" width="9.7109375" style="1" customWidth="1"/>
    <col min="6140" max="6140" width="10.7109375" style="1" customWidth="1"/>
    <col min="6141" max="6141" width="10.85546875" style="1" customWidth="1"/>
    <col min="6142" max="6142" width="17.85546875" style="1" customWidth="1"/>
    <col min="6143" max="6143" width="18.5703125" style="1" customWidth="1"/>
    <col min="6144" max="6392" width="8.85546875" style="1"/>
    <col min="6393" max="6393" width="5.85546875" style="1" customWidth="1"/>
    <col min="6394" max="6394" width="37" style="1" customWidth="1"/>
    <col min="6395" max="6395" width="9.7109375" style="1" customWidth="1"/>
    <col min="6396" max="6396" width="10.7109375" style="1" customWidth="1"/>
    <col min="6397" max="6397" width="10.85546875" style="1" customWidth="1"/>
    <col min="6398" max="6398" width="17.85546875" style="1" customWidth="1"/>
    <col min="6399" max="6399" width="18.5703125" style="1" customWidth="1"/>
    <col min="6400" max="6648" width="8.85546875" style="1"/>
    <col min="6649" max="6649" width="5.85546875" style="1" customWidth="1"/>
    <col min="6650" max="6650" width="37" style="1" customWidth="1"/>
    <col min="6651" max="6651" width="9.7109375" style="1" customWidth="1"/>
    <col min="6652" max="6652" width="10.7109375" style="1" customWidth="1"/>
    <col min="6653" max="6653" width="10.85546875" style="1" customWidth="1"/>
    <col min="6654" max="6654" width="17.85546875" style="1" customWidth="1"/>
    <col min="6655" max="6655" width="18.5703125" style="1" customWidth="1"/>
    <col min="6656" max="6904" width="8.85546875" style="1"/>
    <col min="6905" max="6905" width="5.85546875" style="1" customWidth="1"/>
    <col min="6906" max="6906" width="37" style="1" customWidth="1"/>
    <col min="6907" max="6907" width="9.7109375" style="1" customWidth="1"/>
    <col min="6908" max="6908" width="10.7109375" style="1" customWidth="1"/>
    <col min="6909" max="6909" width="10.85546875" style="1" customWidth="1"/>
    <col min="6910" max="6910" width="17.85546875" style="1" customWidth="1"/>
    <col min="6911" max="6911" width="18.5703125" style="1" customWidth="1"/>
    <col min="6912" max="7160" width="8.85546875" style="1"/>
    <col min="7161" max="7161" width="5.85546875" style="1" customWidth="1"/>
    <col min="7162" max="7162" width="37" style="1" customWidth="1"/>
    <col min="7163" max="7163" width="9.7109375" style="1" customWidth="1"/>
    <col min="7164" max="7164" width="10.7109375" style="1" customWidth="1"/>
    <col min="7165" max="7165" width="10.85546875" style="1" customWidth="1"/>
    <col min="7166" max="7166" width="17.85546875" style="1" customWidth="1"/>
    <col min="7167" max="7167" width="18.5703125" style="1" customWidth="1"/>
    <col min="7168" max="7416" width="8.85546875" style="1"/>
    <col min="7417" max="7417" width="5.85546875" style="1" customWidth="1"/>
    <col min="7418" max="7418" width="37" style="1" customWidth="1"/>
    <col min="7419" max="7419" width="9.7109375" style="1" customWidth="1"/>
    <col min="7420" max="7420" width="10.7109375" style="1" customWidth="1"/>
    <col min="7421" max="7421" width="10.85546875" style="1" customWidth="1"/>
    <col min="7422" max="7422" width="17.85546875" style="1" customWidth="1"/>
    <col min="7423" max="7423" width="18.5703125" style="1" customWidth="1"/>
    <col min="7424" max="7672" width="8.85546875" style="1"/>
    <col min="7673" max="7673" width="5.85546875" style="1" customWidth="1"/>
    <col min="7674" max="7674" width="37" style="1" customWidth="1"/>
    <col min="7675" max="7675" width="9.7109375" style="1" customWidth="1"/>
    <col min="7676" max="7676" width="10.7109375" style="1" customWidth="1"/>
    <col min="7677" max="7677" width="10.85546875" style="1" customWidth="1"/>
    <col min="7678" max="7678" width="17.85546875" style="1" customWidth="1"/>
    <col min="7679" max="7679" width="18.5703125" style="1" customWidth="1"/>
    <col min="7680" max="7928" width="8.85546875" style="1"/>
    <col min="7929" max="7929" width="5.85546875" style="1" customWidth="1"/>
    <col min="7930" max="7930" width="37" style="1" customWidth="1"/>
    <col min="7931" max="7931" width="9.7109375" style="1" customWidth="1"/>
    <col min="7932" max="7932" width="10.7109375" style="1" customWidth="1"/>
    <col min="7933" max="7933" width="10.85546875" style="1" customWidth="1"/>
    <col min="7934" max="7934" width="17.85546875" style="1" customWidth="1"/>
    <col min="7935" max="7935" width="18.5703125" style="1" customWidth="1"/>
    <col min="7936" max="8184" width="8.85546875" style="1"/>
    <col min="8185" max="8185" width="5.85546875" style="1" customWidth="1"/>
    <col min="8186" max="8186" width="37" style="1" customWidth="1"/>
    <col min="8187" max="8187" width="9.7109375" style="1" customWidth="1"/>
    <col min="8188" max="8188" width="10.7109375" style="1" customWidth="1"/>
    <col min="8189" max="8189" width="10.85546875" style="1" customWidth="1"/>
    <col min="8190" max="8190" width="17.85546875" style="1" customWidth="1"/>
    <col min="8191" max="8191" width="18.5703125" style="1" customWidth="1"/>
    <col min="8192" max="8440" width="8.85546875" style="1"/>
    <col min="8441" max="8441" width="5.85546875" style="1" customWidth="1"/>
    <col min="8442" max="8442" width="37" style="1" customWidth="1"/>
    <col min="8443" max="8443" width="9.7109375" style="1" customWidth="1"/>
    <col min="8444" max="8444" width="10.7109375" style="1" customWidth="1"/>
    <col min="8445" max="8445" width="10.85546875" style="1" customWidth="1"/>
    <col min="8446" max="8446" width="17.85546875" style="1" customWidth="1"/>
    <col min="8447" max="8447" width="18.5703125" style="1" customWidth="1"/>
    <col min="8448" max="8696" width="8.85546875" style="1"/>
    <col min="8697" max="8697" width="5.85546875" style="1" customWidth="1"/>
    <col min="8698" max="8698" width="37" style="1" customWidth="1"/>
    <col min="8699" max="8699" width="9.7109375" style="1" customWidth="1"/>
    <col min="8700" max="8700" width="10.7109375" style="1" customWidth="1"/>
    <col min="8701" max="8701" width="10.85546875" style="1" customWidth="1"/>
    <col min="8702" max="8702" width="17.85546875" style="1" customWidth="1"/>
    <col min="8703" max="8703" width="18.5703125" style="1" customWidth="1"/>
    <col min="8704" max="8952" width="8.85546875" style="1"/>
    <col min="8953" max="8953" width="5.85546875" style="1" customWidth="1"/>
    <col min="8954" max="8954" width="37" style="1" customWidth="1"/>
    <col min="8955" max="8955" width="9.7109375" style="1" customWidth="1"/>
    <col min="8956" max="8956" width="10.7109375" style="1" customWidth="1"/>
    <col min="8957" max="8957" width="10.85546875" style="1" customWidth="1"/>
    <col min="8958" max="8958" width="17.85546875" style="1" customWidth="1"/>
    <col min="8959" max="8959" width="18.5703125" style="1" customWidth="1"/>
    <col min="8960" max="9208" width="8.85546875" style="1"/>
    <col min="9209" max="9209" width="5.85546875" style="1" customWidth="1"/>
    <col min="9210" max="9210" width="37" style="1" customWidth="1"/>
    <col min="9211" max="9211" width="9.7109375" style="1" customWidth="1"/>
    <col min="9212" max="9212" width="10.7109375" style="1" customWidth="1"/>
    <col min="9213" max="9213" width="10.85546875" style="1" customWidth="1"/>
    <col min="9214" max="9214" width="17.85546875" style="1" customWidth="1"/>
    <col min="9215" max="9215" width="18.5703125" style="1" customWidth="1"/>
    <col min="9216" max="9464" width="8.85546875" style="1"/>
    <col min="9465" max="9465" width="5.85546875" style="1" customWidth="1"/>
    <col min="9466" max="9466" width="37" style="1" customWidth="1"/>
    <col min="9467" max="9467" width="9.7109375" style="1" customWidth="1"/>
    <col min="9468" max="9468" width="10.7109375" style="1" customWidth="1"/>
    <col min="9469" max="9469" width="10.85546875" style="1" customWidth="1"/>
    <col min="9470" max="9470" width="17.85546875" style="1" customWidth="1"/>
    <col min="9471" max="9471" width="18.5703125" style="1" customWidth="1"/>
    <col min="9472" max="9720" width="8.85546875" style="1"/>
    <col min="9721" max="9721" width="5.85546875" style="1" customWidth="1"/>
    <col min="9722" max="9722" width="37" style="1" customWidth="1"/>
    <col min="9723" max="9723" width="9.7109375" style="1" customWidth="1"/>
    <col min="9724" max="9724" width="10.7109375" style="1" customWidth="1"/>
    <col min="9725" max="9725" width="10.85546875" style="1" customWidth="1"/>
    <col min="9726" max="9726" width="17.85546875" style="1" customWidth="1"/>
    <col min="9727" max="9727" width="18.5703125" style="1" customWidth="1"/>
    <col min="9728" max="9976" width="8.85546875" style="1"/>
    <col min="9977" max="9977" width="5.85546875" style="1" customWidth="1"/>
    <col min="9978" max="9978" width="37" style="1" customWidth="1"/>
    <col min="9979" max="9979" width="9.7109375" style="1" customWidth="1"/>
    <col min="9980" max="9980" width="10.7109375" style="1" customWidth="1"/>
    <col min="9981" max="9981" width="10.85546875" style="1" customWidth="1"/>
    <col min="9982" max="9982" width="17.85546875" style="1" customWidth="1"/>
    <col min="9983" max="9983" width="18.5703125" style="1" customWidth="1"/>
    <col min="9984" max="10232" width="8.85546875" style="1"/>
    <col min="10233" max="10233" width="5.85546875" style="1" customWidth="1"/>
    <col min="10234" max="10234" width="37" style="1" customWidth="1"/>
    <col min="10235" max="10235" width="9.7109375" style="1" customWidth="1"/>
    <col min="10236" max="10236" width="10.7109375" style="1" customWidth="1"/>
    <col min="10237" max="10237" width="10.85546875" style="1" customWidth="1"/>
    <col min="10238" max="10238" width="17.85546875" style="1" customWidth="1"/>
    <col min="10239" max="10239" width="18.5703125" style="1" customWidth="1"/>
    <col min="10240" max="10488" width="8.85546875" style="1"/>
    <col min="10489" max="10489" width="5.85546875" style="1" customWidth="1"/>
    <col min="10490" max="10490" width="37" style="1" customWidth="1"/>
    <col min="10491" max="10491" width="9.7109375" style="1" customWidth="1"/>
    <col min="10492" max="10492" width="10.7109375" style="1" customWidth="1"/>
    <col min="10493" max="10493" width="10.85546875" style="1" customWidth="1"/>
    <col min="10494" max="10494" width="17.85546875" style="1" customWidth="1"/>
    <col min="10495" max="10495" width="18.5703125" style="1" customWidth="1"/>
    <col min="10496" max="10744" width="8.85546875" style="1"/>
    <col min="10745" max="10745" width="5.85546875" style="1" customWidth="1"/>
    <col min="10746" max="10746" width="37" style="1" customWidth="1"/>
    <col min="10747" max="10747" width="9.7109375" style="1" customWidth="1"/>
    <col min="10748" max="10748" width="10.7109375" style="1" customWidth="1"/>
    <col min="10749" max="10749" width="10.85546875" style="1" customWidth="1"/>
    <col min="10750" max="10750" width="17.85546875" style="1" customWidth="1"/>
    <col min="10751" max="10751" width="18.5703125" style="1" customWidth="1"/>
    <col min="10752" max="11000" width="8.85546875" style="1"/>
    <col min="11001" max="11001" width="5.85546875" style="1" customWidth="1"/>
    <col min="11002" max="11002" width="37" style="1" customWidth="1"/>
    <col min="11003" max="11003" width="9.7109375" style="1" customWidth="1"/>
    <col min="11004" max="11004" width="10.7109375" style="1" customWidth="1"/>
    <col min="11005" max="11005" width="10.85546875" style="1" customWidth="1"/>
    <col min="11006" max="11006" width="17.85546875" style="1" customWidth="1"/>
    <col min="11007" max="11007" width="18.5703125" style="1" customWidth="1"/>
    <col min="11008" max="11256" width="8.85546875" style="1"/>
    <col min="11257" max="11257" width="5.85546875" style="1" customWidth="1"/>
    <col min="11258" max="11258" width="37" style="1" customWidth="1"/>
    <col min="11259" max="11259" width="9.7109375" style="1" customWidth="1"/>
    <col min="11260" max="11260" width="10.7109375" style="1" customWidth="1"/>
    <col min="11261" max="11261" width="10.85546875" style="1" customWidth="1"/>
    <col min="11262" max="11262" width="17.85546875" style="1" customWidth="1"/>
    <col min="11263" max="11263" width="18.5703125" style="1" customWidth="1"/>
    <col min="11264" max="11512" width="8.85546875" style="1"/>
    <col min="11513" max="11513" width="5.85546875" style="1" customWidth="1"/>
    <col min="11514" max="11514" width="37" style="1" customWidth="1"/>
    <col min="11515" max="11515" width="9.7109375" style="1" customWidth="1"/>
    <col min="11516" max="11516" width="10.7109375" style="1" customWidth="1"/>
    <col min="11517" max="11517" width="10.85546875" style="1" customWidth="1"/>
    <col min="11518" max="11518" width="17.85546875" style="1" customWidth="1"/>
    <col min="11519" max="11519" width="18.5703125" style="1" customWidth="1"/>
    <col min="11520" max="11768" width="8.85546875" style="1"/>
    <col min="11769" max="11769" width="5.85546875" style="1" customWidth="1"/>
    <col min="11770" max="11770" width="37" style="1" customWidth="1"/>
    <col min="11771" max="11771" width="9.7109375" style="1" customWidth="1"/>
    <col min="11772" max="11772" width="10.7109375" style="1" customWidth="1"/>
    <col min="11773" max="11773" width="10.85546875" style="1" customWidth="1"/>
    <col min="11774" max="11774" width="17.85546875" style="1" customWidth="1"/>
    <col min="11775" max="11775" width="18.5703125" style="1" customWidth="1"/>
    <col min="11776" max="12024" width="8.85546875" style="1"/>
    <col min="12025" max="12025" width="5.85546875" style="1" customWidth="1"/>
    <col min="12026" max="12026" width="37" style="1" customWidth="1"/>
    <col min="12027" max="12027" width="9.7109375" style="1" customWidth="1"/>
    <col min="12028" max="12028" width="10.7109375" style="1" customWidth="1"/>
    <col min="12029" max="12029" width="10.85546875" style="1" customWidth="1"/>
    <col min="12030" max="12030" width="17.85546875" style="1" customWidth="1"/>
    <col min="12031" max="12031" width="18.5703125" style="1" customWidth="1"/>
    <col min="12032" max="12280" width="8.85546875" style="1"/>
    <col min="12281" max="12281" width="5.85546875" style="1" customWidth="1"/>
    <col min="12282" max="12282" width="37" style="1" customWidth="1"/>
    <col min="12283" max="12283" width="9.7109375" style="1" customWidth="1"/>
    <col min="12284" max="12284" width="10.7109375" style="1" customWidth="1"/>
    <col min="12285" max="12285" width="10.85546875" style="1" customWidth="1"/>
    <col min="12286" max="12286" width="17.85546875" style="1" customWidth="1"/>
    <col min="12287" max="12287" width="18.5703125" style="1" customWidth="1"/>
    <col min="12288" max="12536" width="8.85546875" style="1"/>
    <col min="12537" max="12537" width="5.85546875" style="1" customWidth="1"/>
    <col min="12538" max="12538" width="37" style="1" customWidth="1"/>
    <col min="12539" max="12539" width="9.7109375" style="1" customWidth="1"/>
    <col min="12540" max="12540" width="10.7109375" style="1" customWidth="1"/>
    <col min="12541" max="12541" width="10.85546875" style="1" customWidth="1"/>
    <col min="12542" max="12542" width="17.85546875" style="1" customWidth="1"/>
    <col min="12543" max="12543" width="18.5703125" style="1" customWidth="1"/>
    <col min="12544" max="12792" width="8.85546875" style="1"/>
    <col min="12793" max="12793" width="5.85546875" style="1" customWidth="1"/>
    <col min="12794" max="12794" width="37" style="1" customWidth="1"/>
    <col min="12795" max="12795" width="9.7109375" style="1" customWidth="1"/>
    <col min="12796" max="12796" width="10.7109375" style="1" customWidth="1"/>
    <col min="12797" max="12797" width="10.85546875" style="1" customWidth="1"/>
    <col min="12798" max="12798" width="17.85546875" style="1" customWidth="1"/>
    <col min="12799" max="12799" width="18.5703125" style="1" customWidth="1"/>
    <col min="12800" max="13048" width="8.85546875" style="1"/>
    <col min="13049" max="13049" width="5.85546875" style="1" customWidth="1"/>
    <col min="13050" max="13050" width="37" style="1" customWidth="1"/>
    <col min="13051" max="13051" width="9.7109375" style="1" customWidth="1"/>
    <col min="13052" max="13052" width="10.7109375" style="1" customWidth="1"/>
    <col min="13053" max="13053" width="10.85546875" style="1" customWidth="1"/>
    <col min="13054" max="13054" width="17.85546875" style="1" customWidth="1"/>
    <col min="13055" max="13055" width="18.5703125" style="1" customWidth="1"/>
    <col min="13056" max="13304" width="8.85546875" style="1"/>
    <col min="13305" max="13305" width="5.85546875" style="1" customWidth="1"/>
    <col min="13306" max="13306" width="37" style="1" customWidth="1"/>
    <col min="13307" max="13307" width="9.7109375" style="1" customWidth="1"/>
    <col min="13308" max="13308" width="10.7109375" style="1" customWidth="1"/>
    <col min="13309" max="13309" width="10.85546875" style="1" customWidth="1"/>
    <col min="13310" max="13310" width="17.85546875" style="1" customWidth="1"/>
    <col min="13311" max="13311" width="18.5703125" style="1" customWidth="1"/>
    <col min="13312" max="13560" width="8.85546875" style="1"/>
    <col min="13561" max="13561" width="5.85546875" style="1" customWidth="1"/>
    <col min="13562" max="13562" width="37" style="1" customWidth="1"/>
    <col min="13563" max="13563" width="9.7109375" style="1" customWidth="1"/>
    <col min="13564" max="13564" width="10.7109375" style="1" customWidth="1"/>
    <col min="13565" max="13565" width="10.85546875" style="1" customWidth="1"/>
    <col min="13566" max="13566" width="17.85546875" style="1" customWidth="1"/>
    <col min="13567" max="13567" width="18.5703125" style="1" customWidth="1"/>
    <col min="13568" max="13816" width="8.85546875" style="1"/>
    <col min="13817" max="13817" width="5.85546875" style="1" customWidth="1"/>
    <col min="13818" max="13818" width="37" style="1" customWidth="1"/>
    <col min="13819" max="13819" width="9.7109375" style="1" customWidth="1"/>
    <col min="13820" max="13820" width="10.7109375" style="1" customWidth="1"/>
    <col min="13821" max="13821" width="10.85546875" style="1" customWidth="1"/>
    <col min="13822" max="13822" width="17.85546875" style="1" customWidth="1"/>
    <col min="13823" max="13823" width="18.5703125" style="1" customWidth="1"/>
    <col min="13824" max="14072" width="8.85546875" style="1"/>
    <col min="14073" max="14073" width="5.85546875" style="1" customWidth="1"/>
    <col min="14074" max="14074" width="37" style="1" customWidth="1"/>
    <col min="14075" max="14075" width="9.7109375" style="1" customWidth="1"/>
    <col min="14076" max="14076" width="10.7109375" style="1" customWidth="1"/>
    <col min="14077" max="14077" width="10.85546875" style="1" customWidth="1"/>
    <col min="14078" max="14078" width="17.85546875" style="1" customWidth="1"/>
    <col min="14079" max="14079" width="18.5703125" style="1" customWidth="1"/>
    <col min="14080" max="14328" width="8.85546875" style="1"/>
    <col min="14329" max="14329" width="5.85546875" style="1" customWidth="1"/>
    <col min="14330" max="14330" width="37" style="1" customWidth="1"/>
    <col min="14331" max="14331" width="9.7109375" style="1" customWidth="1"/>
    <col min="14332" max="14332" width="10.7109375" style="1" customWidth="1"/>
    <col min="14333" max="14333" width="10.85546875" style="1" customWidth="1"/>
    <col min="14334" max="14334" width="17.85546875" style="1" customWidth="1"/>
    <col min="14335" max="14335" width="18.5703125" style="1" customWidth="1"/>
    <col min="14336" max="14584" width="8.85546875" style="1"/>
    <col min="14585" max="14585" width="5.85546875" style="1" customWidth="1"/>
    <col min="14586" max="14586" width="37" style="1" customWidth="1"/>
    <col min="14587" max="14587" width="9.7109375" style="1" customWidth="1"/>
    <col min="14588" max="14588" width="10.7109375" style="1" customWidth="1"/>
    <col min="14589" max="14589" width="10.85546875" style="1" customWidth="1"/>
    <col min="14590" max="14590" width="17.85546875" style="1" customWidth="1"/>
    <col min="14591" max="14591" width="18.5703125" style="1" customWidth="1"/>
    <col min="14592" max="14840" width="8.85546875" style="1"/>
    <col min="14841" max="14841" width="5.85546875" style="1" customWidth="1"/>
    <col min="14842" max="14842" width="37" style="1" customWidth="1"/>
    <col min="14843" max="14843" width="9.7109375" style="1" customWidth="1"/>
    <col min="14844" max="14844" width="10.7109375" style="1" customWidth="1"/>
    <col min="14845" max="14845" width="10.85546875" style="1" customWidth="1"/>
    <col min="14846" max="14846" width="17.85546875" style="1" customWidth="1"/>
    <col min="14847" max="14847" width="18.5703125" style="1" customWidth="1"/>
    <col min="14848" max="15096" width="8.85546875" style="1"/>
    <col min="15097" max="15097" width="5.85546875" style="1" customWidth="1"/>
    <col min="15098" max="15098" width="37" style="1" customWidth="1"/>
    <col min="15099" max="15099" width="9.7109375" style="1" customWidth="1"/>
    <col min="15100" max="15100" width="10.7109375" style="1" customWidth="1"/>
    <col min="15101" max="15101" width="10.85546875" style="1" customWidth="1"/>
    <col min="15102" max="15102" width="17.85546875" style="1" customWidth="1"/>
    <col min="15103" max="15103" width="18.5703125" style="1" customWidth="1"/>
    <col min="15104" max="15352" width="8.85546875" style="1"/>
    <col min="15353" max="15353" width="5.85546875" style="1" customWidth="1"/>
    <col min="15354" max="15354" width="37" style="1" customWidth="1"/>
    <col min="15355" max="15355" width="9.7109375" style="1" customWidth="1"/>
    <col min="15356" max="15356" width="10.7109375" style="1" customWidth="1"/>
    <col min="15357" max="15357" width="10.85546875" style="1" customWidth="1"/>
    <col min="15358" max="15358" width="17.85546875" style="1" customWidth="1"/>
    <col min="15359" max="15359" width="18.5703125" style="1" customWidth="1"/>
    <col min="15360" max="15608" width="8.85546875" style="1"/>
    <col min="15609" max="15609" width="5.85546875" style="1" customWidth="1"/>
    <col min="15610" max="15610" width="37" style="1" customWidth="1"/>
    <col min="15611" max="15611" width="9.7109375" style="1" customWidth="1"/>
    <col min="15612" max="15612" width="10.7109375" style="1" customWidth="1"/>
    <col min="15613" max="15613" width="10.85546875" style="1" customWidth="1"/>
    <col min="15614" max="15614" width="17.85546875" style="1" customWidth="1"/>
    <col min="15615" max="15615" width="18.5703125" style="1" customWidth="1"/>
    <col min="15616" max="15864" width="8.85546875" style="1"/>
    <col min="15865" max="15865" width="5.85546875" style="1" customWidth="1"/>
    <col min="15866" max="15866" width="37" style="1" customWidth="1"/>
    <col min="15867" max="15867" width="9.7109375" style="1" customWidth="1"/>
    <col min="15868" max="15868" width="10.7109375" style="1" customWidth="1"/>
    <col min="15869" max="15869" width="10.85546875" style="1" customWidth="1"/>
    <col min="15870" max="15870" width="17.85546875" style="1" customWidth="1"/>
    <col min="15871" max="15871" width="18.5703125" style="1" customWidth="1"/>
    <col min="15872" max="16120" width="8.85546875" style="1"/>
    <col min="16121" max="16121" width="5.85546875" style="1" customWidth="1"/>
    <col min="16122" max="16122" width="37" style="1" customWidth="1"/>
    <col min="16123" max="16123" width="9.7109375" style="1" customWidth="1"/>
    <col min="16124" max="16124" width="10.7109375" style="1" customWidth="1"/>
    <col min="16125" max="16125" width="10.85546875" style="1" customWidth="1"/>
    <col min="16126" max="16126" width="17.85546875" style="1" customWidth="1"/>
    <col min="16127" max="16127" width="18.5703125" style="1" customWidth="1"/>
    <col min="16128" max="16384" width="8.85546875" style="1"/>
  </cols>
  <sheetData>
    <row r="1" spans="1:7" ht="48" hidden="1" customHeight="1" outlineLevel="1" x14ac:dyDescent="0.2">
      <c r="E1" s="104" t="s">
        <v>0</v>
      </c>
      <c r="F1" s="104"/>
      <c r="G1" s="104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105" t="s">
        <v>3</v>
      </c>
      <c r="C5" s="105"/>
      <c r="D5" s="105"/>
      <c r="E5" s="105"/>
      <c r="F5" s="105"/>
      <c r="G5" s="105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103" t="s">
        <v>10</v>
      </c>
      <c r="B11" s="103"/>
      <c r="C11" s="103"/>
      <c r="D11" s="103"/>
      <c r="E11" s="103"/>
      <c r="F11" s="103"/>
      <c r="G11" s="103"/>
    </row>
    <row r="12" spans="1:7" s="16" customFormat="1" ht="12.75" hidden="1" customHeight="1" outlineLevel="1" x14ac:dyDescent="0.2">
      <c r="A12" s="106" t="s">
        <v>11</v>
      </c>
      <c r="B12" s="106"/>
      <c r="C12" s="106"/>
      <c r="D12" s="106"/>
      <c r="E12" s="106"/>
      <c r="F12" s="106"/>
      <c r="G12" s="106"/>
    </row>
    <row r="13" spans="1:7" s="16" customFormat="1" hidden="1" outlineLevel="1" x14ac:dyDescent="0.2">
      <c r="A13" s="103" t="s">
        <v>12</v>
      </c>
      <c r="B13" s="103"/>
      <c r="C13" s="103"/>
      <c r="D13" s="103"/>
      <c r="E13" s="103"/>
      <c r="F13" s="103"/>
      <c r="G13" s="103"/>
    </row>
    <row r="14" spans="1:7" s="16" customFormat="1" hidden="1" outlineLevel="1" x14ac:dyDescent="0.2">
      <c r="A14" s="103" t="s">
        <v>13</v>
      </c>
      <c r="B14" s="103"/>
      <c r="C14" s="103"/>
      <c r="D14" s="103"/>
      <c r="E14" s="103"/>
      <c r="F14" s="103"/>
      <c r="G14" s="103"/>
    </row>
    <row r="15" spans="1:7" s="16" customFormat="1" hidden="1" outlineLevel="1" x14ac:dyDescent="0.2">
      <c r="A15" s="103" t="s">
        <v>14</v>
      </c>
      <c r="B15" s="103"/>
      <c r="C15" s="103"/>
      <c r="D15" s="103"/>
      <c r="E15" s="103"/>
      <c r="F15" s="103"/>
      <c r="G15" s="103"/>
    </row>
    <row r="16" spans="1:7" s="16" customFormat="1" hidden="1" outlineLevel="1" x14ac:dyDescent="0.2">
      <c r="A16" s="112" t="s">
        <v>15</v>
      </c>
      <c r="B16" s="103"/>
      <c r="C16" s="103"/>
      <c r="D16" s="103"/>
      <c r="E16" s="103"/>
      <c r="F16" s="103"/>
      <c r="G16" s="103"/>
    </row>
    <row r="17" spans="1:7" s="16" customFormat="1" hidden="1" outlineLevel="1" x14ac:dyDescent="0.2">
      <c r="A17" s="103" t="s">
        <v>16</v>
      </c>
      <c r="B17" s="103"/>
      <c r="C17" s="103"/>
      <c r="D17" s="103"/>
      <c r="E17" s="103"/>
      <c r="F17" s="103"/>
      <c r="G17" s="103"/>
    </row>
    <row r="18" spans="1:7" s="16" customFormat="1" hidden="1" outlineLevel="1" x14ac:dyDescent="0.2">
      <c r="A18" s="113" t="s">
        <v>17</v>
      </c>
      <c r="B18" s="113"/>
      <c r="C18" s="22"/>
      <c r="D18" s="23"/>
      <c r="E18" s="2"/>
      <c r="F18" s="3"/>
      <c r="G18" s="4"/>
    </row>
    <row r="19" spans="1:7" s="102" customFormat="1" ht="15.75" customHeight="1" collapsed="1" x14ac:dyDescent="0.2">
      <c r="A19" s="29"/>
      <c r="B19" s="97"/>
      <c r="C19" s="98"/>
      <c r="D19" s="98"/>
      <c r="E19" s="99"/>
      <c r="F19" s="100"/>
      <c r="G19" s="101" t="s">
        <v>168</v>
      </c>
    </row>
    <row r="20" spans="1:7" s="24" customFormat="1" ht="27" customHeight="1" collapsed="1" x14ac:dyDescent="0.2">
      <c r="A20" s="114" t="s">
        <v>18</v>
      </c>
      <c r="B20" s="114"/>
      <c r="C20" s="114"/>
      <c r="D20" s="114"/>
      <c r="E20" s="114"/>
      <c r="F20" s="114"/>
      <c r="G20" s="114"/>
    </row>
    <row r="21" spans="1:7" s="24" customFormat="1" ht="15" x14ac:dyDescent="0.25">
      <c r="A21" s="25"/>
      <c r="B21" s="115" t="s">
        <v>19</v>
      </c>
      <c r="C21" s="115"/>
      <c r="D21" s="115"/>
      <c r="E21" s="115"/>
      <c r="F21" s="115"/>
      <c r="G21" s="115"/>
    </row>
    <row r="22" spans="1:7" ht="10.5" customHeight="1" collapsed="1" x14ac:dyDescent="0.2">
      <c r="A22" s="26"/>
      <c r="B22" s="26"/>
      <c r="C22" s="26"/>
      <c r="D22" s="26"/>
      <c r="E22" s="26"/>
      <c r="F22" s="27" t="s">
        <v>20</v>
      </c>
      <c r="G22" s="28"/>
    </row>
    <row r="23" spans="1:7" s="22" customFormat="1" ht="42.75" customHeight="1" x14ac:dyDescent="0.2">
      <c r="A23" s="29"/>
      <c r="B23" s="30" t="s">
        <v>21</v>
      </c>
      <c r="C23" s="107" t="s">
        <v>22</v>
      </c>
      <c r="D23" s="107"/>
      <c r="E23" s="31" t="s">
        <v>23</v>
      </c>
      <c r="F23" s="32"/>
      <c r="G23" s="33" t="s">
        <v>24</v>
      </c>
    </row>
    <row r="24" spans="1:7" s="22" customFormat="1" x14ac:dyDescent="0.2">
      <c r="A24" s="29"/>
      <c r="B24" s="108" t="s">
        <v>25</v>
      </c>
      <c r="C24" s="108"/>
      <c r="D24" s="108"/>
      <c r="E24" s="108"/>
      <c r="F24" s="108"/>
      <c r="G24" s="108"/>
    </row>
    <row r="25" spans="1:7" s="22" customFormat="1" x14ac:dyDescent="0.2">
      <c r="A25" s="29"/>
      <c r="B25" s="34" t="s">
        <v>26</v>
      </c>
      <c r="C25" s="34"/>
      <c r="D25" s="34"/>
      <c r="E25" s="34"/>
      <c r="F25" s="34"/>
      <c r="G25" s="50"/>
    </row>
    <row r="26" spans="1:7" s="22" customFormat="1" x14ac:dyDescent="0.2">
      <c r="A26" s="29"/>
      <c r="B26" s="35" t="s">
        <v>27</v>
      </c>
      <c r="C26" s="36">
        <v>2</v>
      </c>
      <c r="D26" s="37">
        <v>0.28999999999999998</v>
      </c>
      <c r="E26" s="38" t="s">
        <v>28</v>
      </c>
      <c r="F26" s="39"/>
      <c r="G26" s="47">
        <v>628.22</v>
      </c>
    </row>
    <row r="27" spans="1:7" s="22" customFormat="1" hidden="1" x14ac:dyDescent="0.2">
      <c r="A27" s="29"/>
      <c r="B27" s="40"/>
      <c r="C27" s="41"/>
      <c r="D27" s="42"/>
      <c r="E27" s="43"/>
      <c r="F27" s="44"/>
      <c r="G27" s="47"/>
    </row>
    <row r="28" spans="1:7" s="22" customFormat="1" x14ac:dyDescent="0.2">
      <c r="A28" s="29"/>
      <c r="B28" s="45" t="s">
        <v>29</v>
      </c>
      <c r="C28" s="36"/>
      <c r="D28" s="46"/>
      <c r="E28" s="38"/>
      <c r="F28" s="39"/>
      <c r="G28" s="47"/>
    </row>
    <row r="29" spans="1:7" s="22" customFormat="1" x14ac:dyDescent="0.2">
      <c r="A29" s="29"/>
      <c r="B29" s="35" t="s">
        <v>30</v>
      </c>
      <c r="C29" s="36">
        <v>1</v>
      </c>
      <c r="D29" s="37">
        <v>12.11</v>
      </c>
      <c r="E29" s="38" t="s">
        <v>31</v>
      </c>
      <c r="F29" s="39"/>
      <c r="G29" s="47">
        <v>5661.26</v>
      </c>
    </row>
    <row r="30" spans="1:7" s="22" customFormat="1" x14ac:dyDescent="0.2">
      <c r="A30" s="29"/>
      <c r="B30" s="35" t="s">
        <v>166</v>
      </c>
      <c r="C30" s="36">
        <v>1</v>
      </c>
      <c r="D30" s="36">
        <v>17</v>
      </c>
      <c r="E30" s="38" t="s">
        <v>45</v>
      </c>
      <c r="F30" s="39">
        <v>285.91176470588238</v>
      </c>
      <c r="G30" s="47">
        <v>4860.5</v>
      </c>
    </row>
    <row r="31" spans="1:7" s="22" customFormat="1" hidden="1" x14ac:dyDescent="0.2">
      <c r="A31" s="29"/>
      <c r="B31" s="35"/>
      <c r="C31" s="36"/>
      <c r="D31" s="37"/>
      <c r="E31" s="38"/>
      <c r="F31" s="39"/>
      <c r="G31" s="47"/>
    </row>
    <row r="32" spans="1:7" s="22" customFormat="1" x14ac:dyDescent="0.2">
      <c r="A32" s="29"/>
      <c r="B32" s="34" t="s">
        <v>32</v>
      </c>
      <c r="C32" s="36"/>
      <c r="D32" s="46"/>
      <c r="E32" s="38"/>
      <c r="F32" s="39"/>
      <c r="G32" s="47"/>
    </row>
    <row r="33" spans="1:7" s="22" customFormat="1" x14ac:dyDescent="0.2">
      <c r="A33" s="29"/>
      <c r="B33" s="35" t="s">
        <v>27</v>
      </c>
      <c r="C33" s="36">
        <v>2</v>
      </c>
      <c r="D33" s="37">
        <v>21.554399999999998</v>
      </c>
      <c r="E33" s="38" t="s">
        <v>33</v>
      </c>
      <c r="F33" s="39"/>
      <c r="G33" s="47">
        <v>6051.7</v>
      </c>
    </row>
    <row r="34" spans="1:7" s="22" customFormat="1" x14ac:dyDescent="0.2">
      <c r="A34" s="29"/>
      <c r="B34" s="48" t="s">
        <v>34</v>
      </c>
      <c r="C34" s="34"/>
      <c r="D34" s="34"/>
      <c r="E34" s="34"/>
      <c r="F34" s="49"/>
      <c r="G34" s="50"/>
    </row>
    <row r="35" spans="1:7" s="22" customFormat="1" x14ac:dyDescent="0.2">
      <c r="A35" s="29"/>
      <c r="B35" s="35" t="s">
        <v>35</v>
      </c>
      <c r="C35" s="36">
        <v>2</v>
      </c>
      <c r="D35" s="37">
        <v>2.2284999999999999</v>
      </c>
      <c r="E35" s="38" t="s">
        <v>36</v>
      </c>
      <c r="F35" s="39"/>
      <c r="G35" s="47">
        <v>4698.97</v>
      </c>
    </row>
    <row r="36" spans="1:7" s="22" customFormat="1" ht="24" x14ac:dyDescent="0.2">
      <c r="A36" s="29"/>
      <c r="B36" s="51" t="s">
        <v>37</v>
      </c>
      <c r="C36" s="36">
        <v>1</v>
      </c>
      <c r="D36" s="46">
        <v>28</v>
      </c>
      <c r="E36" s="38" t="s">
        <v>38</v>
      </c>
      <c r="F36" s="39"/>
      <c r="G36" s="47">
        <v>729.95</v>
      </c>
    </row>
    <row r="37" spans="1:7" s="22" customFormat="1" x14ac:dyDescent="0.2">
      <c r="A37" s="29"/>
      <c r="B37" s="51" t="s">
        <v>147</v>
      </c>
      <c r="C37" s="36">
        <v>1</v>
      </c>
      <c r="D37" s="46">
        <v>144</v>
      </c>
      <c r="E37" s="38" t="s">
        <v>38</v>
      </c>
      <c r="F37" s="39">
        <v>23.186800000000002</v>
      </c>
      <c r="G37" s="47">
        <v>3338.8992000000003</v>
      </c>
    </row>
    <row r="38" spans="1:7" s="22" customFormat="1" x14ac:dyDescent="0.2">
      <c r="A38" s="29"/>
      <c r="B38" s="35" t="s">
        <v>39</v>
      </c>
      <c r="C38" s="36">
        <v>2</v>
      </c>
      <c r="D38" s="37">
        <v>12.11</v>
      </c>
      <c r="E38" s="38" t="s">
        <v>31</v>
      </c>
      <c r="F38" s="39"/>
      <c r="G38" s="47">
        <v>2349.4899999999998</v>
      </c>
    </row>
    <row r="39" spans="1:7" s="22" customFormat="1" x14ac:dyDescent="0.2">
      <c r="A39" s="29"/>
      <c r="B39" s="35" t="s">
        <v>40</v>
      </c>
      <c r="C39" s="36">
        <v>1</v>
      </c>
      <c r="D39" s="37">
        <v>12.11</v>
      </c>
      <c r="E39" s="38" t="s">
        <v>31</v>
      </c>
      <c r="F39" s="39"/>
      <c r="G39" s="47">
        <v>4767.8</v>
      </c>
    </row>
    <row r="40" spans="1:7" s="22" customFormat="1" x14ac:dyDescent="0.2">
      <c r="A40" s="29"/>
      <c r="B40" s="35" t="s">
        <v>160</v>
      </c>
      <c r="C40" s="36">
        <v>1</v>
      </c>
      <c r="D40" s="36">
        <v>2</v>
      </c>
      <c r="E40" s="38" t="s">
        <v>45</v>
      </c>
      <c r="F40" s="39">
        <v>142.70500000000001</v>
      </c>
      <c r="G40" s="47">
        <v>285.41000000000003</v>
      </c>
    </row>
    <row r="41" spans="1:7" s="22" customFormat="1" x14ac:dyDescent="0.2">
      <c r="A41" s="29"/>
      <c r="B41" s="34" t="s">
        <v>41</v>
      </c>
      <c r="C41" s="36"/>
      <c r="D41" s="46"/>
      <c r="E41" s="38"/>
      <c r="F41" s="39"/>
      <c r="G41" s="47"/>
    </row>
    <row r="42" spans="1:7" s="22" customFormat="1" x14ac:dyDescent="0.2">
      <c r="A42" s="29"/>
      <c r="B42" s="35" t="s">
        <v>42</v>
      </c>
      <c r="C42" s="36">
        <v>1</v>
      </c>
      <c r="D42" s="36">
        <v>2.0499999999999998</v>
      </c>
      <c r="E42" s="38" t="s">
        <v>38</v>
      </c>
      <c r="F42" s="39"/>
      <c r="G42" s="47">
        <v>775.83</v>
      </c>
    </row>
    <row r="43" spans="1:7" s="22" customFormat="1" x14ac:dyDescent="0.2">
      <c r="A43" s="29"/>
      <c r="B43" s="35" t="s">
        <v>156</v>
      </c>
      <c r="C43" s="36">
        <v>1</v>
      </c>
      <c r="D43" s="36">
        <v>3</v>
      </c>
      <c r="E43" s="38" t="s">
        <v>45</v>
      </c>
      <c r="F43" s="39">
        <v>347.95666666666665</v>
      </c>
      <c r="G43" s="47">
        <v>1043.8699999999999</v>
      </c>
    </row>
    <row r="44" spans="1:7" s="22" customFormat="1" x14ac:dyDescent="0.2">
      <c r="A44" s="29"/>
      <c r="B44" s="34" t="s">
        <v>43</v>
      </c>
      <c r="C44" s="36"/>
      <c r="D44" s="46"/>
      <c r="E44" s="38"/>
      <c r="F44" s="39"/>
      <c r="G44" s="47"/>
    </row>
    <row r="45" spans="1:7" s="22" customFormat="1" hidden="1" x14ac:dyDescent="0.2">
      <c r="A45" s="29"/>
      <c r="B45" s="35" t="s">
        <v>44</v>
      </c>
      <c r="C45" s="36">
        <v>1</v>
      </c>
      <c r="D45" s="36">
        <v>0</v>
      </c>
      <c r="E45" s="38" t="s">
        <v>45</v>
      </c>
      <c r="F45" s="39"/>
      <c r="G45" s="47"/>
    </row>
    <row r="46" spans="1:7" s="22" customFormat="1" hidden="1" x14ac:dyDescent="0.2">
      <c r="A46" s="29"/>
      <c r="B46" s="51" t="s">
        <v>46</v>
      </c>
      <c r="C46" s="36">
        <v>1</v>
      </c>
      <c r="D46" s="36">
        <v>0</v>
      </c>
      <c r="E46" s="38" t="s">
        <v>45</v>
      </c>
      <c r="F46" s="39"/>
      <c r="G46" s="47"/>
    </row>
    <row r="47" spans="1:7" s="22" customFormat="1" x14ac:dyDescent="0.2">
      <c r="A47" s="29"/>
      <c r="B47" s="51" t="s">
        <v>157</v>
      </c>
      <c r="C47" s="36">
        <v>1</v>
      </c>
      <c r="D47" s="36">
        <v>21</v>
      </c>
      <c r="E47" s="38" t="s">
        <v>158</v>
      </c>
      <c r="F47" s="39">
        <v>980.85285714285715</v>
      </c>
      <c r="G47" s="47">
        <v>20597.91</v>
      </c>
    </row>
    <row r="48" spans="1:7" s="22" customFormat="1" x14ac:dyDescent="0.2">
      <c r="A48" s="29"/>
      <c r="B48" s="52" t="s">
        <v>47</v>
      </c>
      <c r="C48" s="36"/>
      <c r="D48" s="36"/>
      <c r="E48" s="38"/>
      <c r="F48" s="39"/>
      <c r="G48" s="47"/>
    </row>
    <row r="49" spans="1:7" s="22" customFormat="1" x14ac:dyDescent="0.2">
      <c r="A49" s="29"/>
      <c r="B49" s="53" t="s">
        <v>27</v>
      </c>
      <c r="C49" s="36">
        <v>2</v>
      </c>
      <c r="D49" s="46">
        <v>21.554399999999998</v>
      </c>
      <c r="E49" s="38" t="s">
        <v>33</v>
      </c>
      <c r="F49" s="39"/>
      <c r="G49" s="47">
        <v>6051.7</v>
      </c>
    </row>
    <row r="50" spans="1:7" s="22" customFormat="1" x14ac:dyDescent="0.2">
      <c r="A50" s="29"/>
      <c r="B50" s="52" t="s">
        <v>48</v>
      </c>
      <c r="C50" s="36"/>
      <c r="D50" s="36"/>
      <c r="E50" s="38"/>
      <c r="F50" s="39"/>
      <c r="G50" s="47"/>
    </row>
    <row r="51" spans="1:7" s="22" customFormat="1" x14ac:dyDescent="0.2">
      <c r="A51" s="29"/>
      <c r="B51" s="35" t="s">
        <v>49</v>
      </c>
      <c r="C51" s="36">
        <v>2</v>
      </c>
      <c r="D51" s="37">
        <v>0.76979999999999993</v>
      </c>
      <c r="E51" s="38" t="s">
        <v>28</v>
      </c>
      <c r="F51" s="39"/>
      <c r="G51" s="47">
        <v>1837.19</v>
      </c>
    </row>
    <row r="52" spans="1:7" s="22" customFormat="1" ht="25.5" customHeight="1" x14ac:dyDescent="0.2">
      <c r="A52" s="29"/>
      <c r="B52" s="109" t="s">
        <v>50</v>
      </c>
      <c r="C52" s="110"/>
      <c r="D52" s="110"/>
      <c r="E52" s="111"/>
      <c r="F52" s="39"/>
      <c r="G52" s="47"/>
    </row>
    <row r="53" spans="1:7" s="22" customFormat="1" x14ac:dyDescent="0.2">
      <c r="A53" s="29"/>
      <c r="B53" s="35" t="s">
        <v>51</v>
      </c>
      <c r="C53" s="36">
        <v>2</v>
      </c>
      <c r="D53" s="37">
        <v>0.76979999999999993</v>
      </c>
      <c r="E53" s="54" t="s">
        <v>52</v>
      </c>
      <c r="F53" s="39"/>
      <c r="G53" s="47">
        <v>1851.11</v>
      </c>
    </row>
    <row r="54" spans="1:7" s="22" customFormat="1" x14ac:dyDescent="0.2">
      <c r="A54" s="29"/>
      <c r="B54" s="35" t="s">
        <v>148</v>
      </c>
      <c r="C54" s="36">
        <v>1</v>
      </c>
      <c r="D54" s="36">
        <v>5</v>
      </c>
      <c r="E54" s="54" t="s">
        <v>45</v>
      </c>
      <c r="F54" s="39">
        <v>0</v>
      </c>
      <c r="G54" s="47">
        <v>2455.7101515691475</v>
      </c>
    </row>
    <row r="55" spans="1:7" s="22" customFormat="1" x14ac:dyDescent="0.2">
      <c r="A55" s="29"/>
      <c r="B55" s="35" t="s">
        <v>150</v>
      </c>
      <c r="C55" s="36">
        <v>1</v>
      </c>
      <c r="D55" s="36">
        <v>4</v>
      </c>
      <c r="E55" s="54" t="s">
        <v>45</v>
      </c>
      <c r="F55" s="39">
        <v>118.77529999999999</v>
      </c>
      <c r="G55" s="47">
        <v>483.44059999999996</v>
      </c>
    </row>
    <row r="56" spans="1:7" s="22" customFormat="1" x14ac:dyDescent="0.2">
      <c r="A56" s="29"/>
      <c r="B56" s="35" t="s">
        <v>154</v>
      </c>
      <c r="C56" s="36">
        <v>1</v>
      </c>
      <c r="D56" s="36">
        <v>16</v>
      </c>
      <c r="E56" s="54" t="s">
        <v>45</v>
      </c>
      <c r="F56" s="39">
        <v>45.004351875000005</v>
      </c>
      <c r="G56" s="47">
        <v>720.06963000000007</v>
      </c>
    </row>
    <row r="57" spans="1:7" s="22" customFormat="1" x14ac:dyDescent="0.2">
      <c r="A57" s="29"/>
      <c r="B57" s="35" t="s">
        <v>161</v>
      </c>
      <c r="C57" s="36">
        <v>1</v>
      </c>
      <c r="D57" s="36">
        <v>12</v>
      </c>
      <c r="E57" s="54" t="s">
        <v>45</v>
      </c>
      <c r="F57" s="39">
        <v>142.82666666666668</v>
      </c>
      <c r="G57" s="47">
        <v>1713.92</v>
      </c>
    </row>
    <row r="58" spans="1:7" s="22" customFormat="1" x14ac:dyDescent="0.2">
      <c r="A58" s="29"/>
      <c r="B58" s="52" t="s">
        <v>53</v>
      </c>
      <c r="C58" s="36"/>
      <c r="D58" s="36"/>
      <c r="E58" s="38"/>
      <c r="F58" s="39"/>
      <c r="G58" s="47"/>
    </row>
    <row r="59" spans="1:7" s="22" customFormat="1" x14ac:dyDescent="0.2">
      <c r="A59" s="29"/>
      <c r="B59" s="35" t="s">
        <v>159</v>
      </c>
      <c r="C59" s="36">
        <v>1</v>
      </c>
      <c r="D59" s="46">
        <v>0.36</v>
      </c>
      <c r="E59" s="38" t="s">
        <v>117</v>
      </c>
      <c r="F59" s="39">
        <v>867.19444444444446</v>
      </c>
      <c r="G59" s="47">
        <v>312.19</v>
      </c>
    </row>
    <row r="60" spans="1:7" s="22" customFormat="1" hidden="1" x14ac:dyDescent="0.2">
      <c r="A60" s="29"/>
      <c r="B60" s="55"/>
      <c r="C60" s="36"/>
      <c r="D60" s="36"/>
      <c r="E60" s="38"/>
      <c r="F60" s="56"/>
      <c r="G60" s="47"/>
    </row>
    <row r="61" spans="1:7" s="22" customFormat="1" hidden="1" x14ac:dyDescent="0.2">
      <c r="A61" s="29"/>
      <c r="B61" s="55" t="s">
        <v>54</v>
      </c>
      <c r="C61" s="36">
        <v>1</v>
      </c>
      <c r="D61" s="57"/>
      <c r="E61" s="38">
        <v>0</v>
      </c>
      <c r="F61" s="39"/>
      <c r="G61" s="47"/>
    </row>
    <row r="62" spans="1:7" s="22" customFormat="1" x14ac:dyDescent="0.2">
      <c r="A62" s="29"/>
      <c r="B62" s="58" t="s">
        <v>55</v>
      </c>
      <c r="C62" s="34"/>
      <c r="D62" s="34"/>
      <c r="E62" s="34"/>
      <c r="F62" s="49"/>
      <c r="G62" s="50"/>
    </row>
    <row r="63" spans="1:7" s="22" customFormat="1" x14ac:dyDescent="0.2">
      <c r="A63" s="29"/>
      <c r="B63" s="35" t="s">
        <v>56</v>
      </c>
      <c r="C63" s="36">
        <v>12</v>
      </c>
      <c r="D63" s="37">
        <v>0.76979999999999993</v>
      </c>
      <c r="E63" s="38" t="s">
        <v>57</v>
      </c>
      <c r="F63" s="39"/>
      <c r="G63" s="47">
        <v>41854.129999999997</v>
      </c>
    </row>
    <row r="64" spans="1:7" s="22" customFormat="1" x14ac:dyDescent="0.2">
      <c r="A64" s="29"/>
      <c r="B64" s="35" t="s">
        <v>58</v>
      </c>
      <c r="C64" s="36">
        <v>12</v>
      </c>
      <c r="D64" s="38">
        <v>1.3669</v>
      </c>
      <c r="E64" s="38" t="s">
        <v>57</v>
      </c>
      <c r="F64" s="39"/>
      <c r="G64" s="65">
        <v>29744.43</v>
      </c>
    </row>
    <row r="65" spans="1:7" s="22" customFormat="1" x14ac:dyDescent="0.2">
      <c r="A65" s="29"/>
      <c r="B65" s="35" t="s">
        <v>59</v>
      </c>
      <c r="C65" s="36">
        <v>12</v>
      </c>
      <c r="D65" s="36">
        <v>2</v>
      </c>
      <c r="E65" s="38" t="s">
        <v>45</v>
      </c>
      <c r="F65" s="39"/>
      <c r="G65" s="65">
        <v>26400</v>
      </c>
    </row>
    <row r="66" spans="1:7" s="22" customFormat="1" x14ac:dyDescent="0.2">
      <c r="A66" s="29"/>
      <c r="B66" s="35" t="s">
        <v>60</v>
      </c>
      <c r="C66" s="36">
        <v>1</v>
      </c>
      <c r="D66" s="46">
        <v>31.3</v>
      </c>
      <c r="E66" s="38" t="s">
        <v>61</v>
      </c>
      <c r="F66" s="39"/>
      <c r="G66" s="47">
        <v>47530.01</v>
      </c>
    </row>
    <row r="67" spans="1:7" s="22" customFormat="1" x14ac:dyDescent="0.2">
      <c r="A67" s="29"/>
      <c r="B67" s="35" t="s">
        <v>62</v>
      </c>
      <c r="C67" s="36">
        <v>1</v>
      </c>
      <c r="D67" s="46">
        <v>222.9</v>
      </c>
      <c r="E67" s="38" t="s">
        <v>63</v>
      </c>
      <c r="F67" s="39"/>
      <c r="G67" s="47">
        <v>83743.3</v>
      </c>
    </row>
    <row r="68" spans="1:7" s="22" customFormat="1" x14ac:dyDescent="0.2">
      <c r="A68" s="29"/>
      <c r="B68" s="35" t="s">
        <v>64</v>
      </c>
      <c r="C68" s="36">
        <v>1</v>
      </c>
      <c r="D68" s="46">
        <v>31.3</v>
      </c>
      <c r="E68" s="38" t="s">
        <v>65</v>
      </c>
      <c r="F68" s="39"/>
      <c r="G68" s="47">
        <v>252.08</v>
      </c>
    </row>
    <row r="69" spans="1:7" s="22" customFormat="1" x14ac:dyDescent="0.2">
      <c r="A69" s="29"/>
      <c r="B69" s="35" t="s">
        <v>66</v>
      </c>
      <c r="C69" s="36">
        <v>1</v>
      </c>
      <c r="D69" s="46">
        <v>31.3</v>
      </c>
      <c r="E69" s="38" t="s">
        <v>65</v>
      </c>
      <c r="F69" s="39"/>
      <c r="G69" s="47">
        <v>19960.97</v>
      </c>
    </row>
    <row r="70" spans="1:7" s="22" customFormat="1" hidden="1" x14ac:dyDescent="0.2">
      <c r="A70" s="29"/>
      <c r="B70" s="35" t="s">
        <v>67</v>
      </c>
      <c r="C70" s="36">
        <v>1</v>
      </c>
      <c r="D70" s="46">
        <v>0</v>
      </c>
      <c r="E70" s="38" t="s">
        <v>68</v>
      </c>
      <c r="F70" s="39"/>
      <c r="G70" s="47"/>
    </row>
    <row r="71" spans="1:7" s="22" customFormat="1" hidden="1" x14ac:dyDescent="0.2">
      <c r="A71" s="29"/>
      <c r="B71" s="35" t="s">
        <v>69</v>
      </c>
      <c r="C71" s="36">
        <v>1</v>
      </c>
      <c r="D71" s="36">
        <v>0</v>
      </c>
      <c r="E71" s="38" t="s">
        <v>45</v>
      </c>
      <c r="F71" s="39"/>
      <c r="G71" s="47"/>
    </row>
    <row r="72" spans="1:7" s="22" customFormat="1" x14ac:dyDescent="0.2">
      <c r="A72" s="29"/>
      <c r="B72" s="35" t="s">
        <v>162</v>
      </c>
      <c r="C72" s="36">
        <v>1</v>
      </c>
      <c r="D72" s="36">
        <v>2</v>
      </c>
      <c r="E72" s="38" t="s">
        <v>45</v>
      </c>
      <c r="F72" s="39">
        <v>30216.985000000001</v>
      </c>
      <c r="G72" s="47">
        <v>60433.97</v>
      </c>
    </row>
    <row r="73" spans="1:7" s="22" customFormat="1" ht="25.5" customHeight="1" x14ac:dyDescent="0.2">
      <c r="A73" s="29"/>
      <c r="B73" s="51" t="s">
        <v>167</v>
      </c>
      <c r="C73" s="59">
        <v>1</v>
      </c>
      <c r="D73" s="59">
        <v>1</v>
      </c>
      <c r="E73" s="60" t="s">
        <v>45</v>
      </c>
      <c r="F73" s="61">
        <v>10297.9</v>
      </c>
      <c r="G73" s="95">
        <v>10297.9</v>
      </c>
    </row>
    <row r="74" spans="1:7" s="22" customFormat="1" ht="25.5" customHeight="1" x14ac:dyDescent="0.2">
      <c r="A74" s="29"/>
      <c r="B74" s="109" t="s">
        <v>70</v>
      </c>
      <c r="C74" s="110"/>
      <c r="D74" s="110"/>
      <c r="E74" s="111"/>
      <c r="F74" s="34"/>
      <c r="G74" s="50"/>
    </row>
    <row r="75" spans="1:7" s="13" customFormat="1" x14ac:dyDescent="0.2">
      <c r="A75" s="62"/>
      <c r="B75" s="63" t="s">
        <v>71</v>
      </c>
      <c r="C75" s="64">
        <v>1</v>
      </c>
      <c r="D75" s="64">
        <v>108</v>
      </c>
      <c r="E75" s="65" t="s">
        <v>72</v>
      </c>
      <c r="F75" s="66"/>
      <c r="G75" s="47">
        <v>29403.87</v>
      </c>
    </row>
    <row r="76" spans="1:7" s="22" customFormat="1" hidden="1" x14ac:dyDescent="0.2">
      <c r="A76" s="29"/>
      <c r="B76" s="35" t="s">
        <v>73</v>
      </c>
      <c r="C76" s="36">
        <v>12</v>
      </c>
      <c r="D76" s="36"/>
      <c r="E76" s="38" t="s">
        <v>45</v>
      </c>
      <c r="F76" s="39"/>
      <c r="G76" s="47">
        <v>0</v>
      </c>
    </row>
    <row r="77" spans="1:7" s="22" customFormat="1" hidden="1" x14ac:dyDescent="0.2">
      <c r="A77" s="29"/>
      <c r="B77" s="67" t="s">
        <v>74</v>
      </c>
      <c r="C77" s="68">
        <v>1</v>
      </c>
      <c r="D77" s="69">
        <v>0</v>
      </c>
      <c r="E77" s="68" t="s">
        <v>75</v>
      </c>
      <c r="F77" s="68"/>
      <c r="G77" s="47">
        <v>0</v>
      </c>
    </row>
    <row r="78" spans="1:7" s="22" customFormat="1" x14ac:dyDescent="0.2">
      <c r="A78" s="29"/>
      <c r="B78" s="67" t="s">
        <v>149</v>
      </c>
      <c r="C78" s="68">
        <v>1</v>
      </c>
      <c r="D78" s="69">
        <v>6</v>
      </c>
      <c r="E78" s="68" t="s">
        <v>45</v>
      </c>
      <c r="F78" s="68">
        <v>312.3</v>
      </c>
      <c r="G78" s="47">
        <v>2277.42</v>
      </c>
    </row>
    <row r="79" spans="1:7" s="22" customFormat="1" hidden="1" x14ac:dyDescent="0.2">
      <c r="A79" s="29"/>
      <c r="B79" s="67"/>
      <c r="C79" s="68"/>
      <c r="D79" s="69"/>
      <c r="E79" s="68"/>
      <c r="F79" s="68"/>
      <c r="G79" s="95"/>
    </row>
    <row r="80" spans="1:7" s="22" customFormat="1" x14ac:dyDescent="0.2">
      <c r="A80" s="29"/>
      <c r="B80" s="52" t="s">
        <v>76</v>
      </c>
      <c r="C80" s="38"/>
      <c r="D80" s="38"/>
      <c r="E80" s="38"/>
      <c r="F80" s="70"/>
      <c r="G80" s="65"/>
    </row>
    <row r="81" spans="1:7" s="22" customFormat="1" x14ac:dyDescent="0.2">
      <c r="A81" s="29"/>
      <c r="B81" s="51" t="s">
        <v>77</v>
      </c>
      <c r="C81" s="71">
        <v>1</v>
      </c>
      <c r="D81" s="36">
        <v>1</v>
      </c>
      <c r="E81" s="38" t="s">
        <v>45</v>
      </c>
      <c r="F81" s="39"/>
      <c r="G81" s="47">
        <v>243.92571192660546</v>
      </c>
    </row>
    <row r="82" spans="1:7" s="22" customFormat="1" x14ac:dyDescent="0.2">
      <c r="A82" s="29"/>
      <c r="B82" s="34" t="s">
        <v>78</v>
      </c>
      <c r="C82" s="34"/>
      <c r="D82" s="34"/>
      <c r="E82" s="34"/>
      <c r="F82" s="34"/>
      <c r="G82" s="50"/>
    </row>
    <row r="83" spans="1:7" s="22" customFormat="1" ht="24" x14ac:dyDescent="0.2">
      <c r="A83" s="29"/>
      <c r="B83" s="51" t="s">
        <v>79</v>
      </c>
      <c r="C83" s="36">
        <v>2</v>
      </c>
      <c r="D83" s="46">
        <v>1.3669</v>
      </c>
      <c r="E83" s="72" t="s">
        <v>80</v>
      </c>
      <c r="F83" s="39"/>
      <c r="G83" s="47">
        <v>10839</v>
      </c>
    </row>
    <row r="84" spans="1:7" s="22" customFormat="1" ht="24" x14ac:dyDescent="0.2">
      <c r="A84" s="29"/>
      <c r="B84" s="51" t="s">
        <v>81</v>
      </c>
      <c r="C84" s="36">
        <v>2</v>
      </c>
      <c r="D84" s="46">
        <v>0.4</v>
      </c>
      <c r="E84" s="38" t="s">
        <v>82</v>
      </c>
      <c r="F84" s="39"/>
      <c r="G84" s="47">
        <v>3583.86</v>
      </c>
    </row>
    <row r="85" spans="1:7" s="22" customFormat="1" x14ac:dyDescent="0.2">
      <c r="A85" s="29"/>
      <c r="B85" s="73" t="s">
        <v>83</v>
      </c>
      <c r="C85" s="36">
        <v>1</v>
      </c>
      <c r="D85" s="36">
        <v>82</v>
      </c>
      <c r="E85" s="38" t="s">
        <v>45</v>
      </c>
      <c r="F85" s="39"/>
      <c r="G85" s="47">
        <v>4467.3599999999997</v>
      </c>
    </row>
    <row r="86" spans="1:7" s="22" customFormat="1" x14ac:dyDescent="0.2">
      <c r="A86" s="29"/>
      <c r="B86" s="73" t="s">
        <v>84</v>
      </c>
      <c r="C86" s="36">
        <v>1</v>
      </c>
      <c r="D86" s="36">
        <v>14</v>
      </c>
      <c r="E86" s="38" t="s">
        <v>45</v>
      </c>
      <c r="F86" s="39"/>
      <c r="G86" s="47">
        <v>1503.74</v>
      </c>
    </row>
    <row r="87" spans="1:7" s="22" customFormat="1" x14ac:dyDescent="0.2">
      <c r="A87" s="29"/>
      <c r="B87" s="35" t="s">
        <v>85</v>
      </c>
      <c r="C87" s="36">
        <v>1</v>
      </c>
      <c r="D87" s="36">
        <v>40</v>
      </c>
      <c r="E87" s="38" t="s">
        <v>45</v>
      </c>
      <c r="F87" s="39"/>
      <c r="G87" s="47">
        <f>230.99*D87</f>
        <v>9239.6</v>
      </c>
    </row>
    <row r="88" spans="1:7" s="22" customFormat="1" x14ac:dyDescent="0.2">
      <c r="A88" s="29"/>
      <c r="B88" s="35" t="s">
        <v>86</v>
      </c>
      <c r="C88" s="36">
        <v>1</v>
      </c>
      <c r="D88" s="36">
        <v>11</v>
      </c>
      <c r="E88" s="38" t="s">
        <v>45</v>
      </c>
      <c r="F88" s="39"/>
      <c r="G88" s="47">
        <v>3540.9500000000003</v>
      </c>
    </row>
    <row r="89" spans="1:7" s="22" customFormat="1" x14ac:dyDescent="0.2">
      <c r="A89" s="29"/>
      <c r="B89" s="35" t="s">
        <v>87</v>
      </c>
      <c r="C89" s="36">
        <v>1</v>
      </c>
      <c r="D89" s="36">
        <v>3</v>
      </c>
      <c r="E89" s="38" t="s">
        <v>45</v>
      </c>
      <c r="F89" s="39"/>
      <c r="G89" s="47">
        <v>1106.4000000000001</v>
      </c>
    </row>
    <row r="90" spans="1:7" s="22" customFormat="1" x14ac:dyDescent="0.2">
      <c r="A90" s="29"/>
      <c r="B90" s="35" t="s">
        <v>88</v>
      </c>
      <c r="C90" s="36">
        <v>1</v>
      </c>
      <c r="D90" s="36">
        <v>92</v>
      </c>
      <c r="E90" s="38" t="s">
        <v>45</v>
      </c>
      <c r="F90" s="39"/>
      <c r="G90" s="47">
        <v>7459.36</v>
      </c>
    </row>
    <row r="91" spans="1:7" s="22" customFormat="1" x14ac:dyDescent="0.2">
      <c r="A91" s="29"/>
      <c r="B91" s="35" t="s">
        <v>89</v>
      </c>
      <c r="C91" s="36">
        <v>1</v>
      </c>
      <c r="D91" s="36">
        <v>70</v>
      </c>
      <c r="E91" s="38" t="s">
        <v>45</v>
      </c>
      <c r="F91" s="39"/>
      <c r="G91" s="47">
        <v>2577.4</v>
      </c>
    </row>
    <row r="92" spans="1:7" s="22" customFormat="1" x14ac:dyDescent="0.2">
      <c r="A92" s="29"/>
      <c r="B92" s="35" t="s">
        <v>155</v>
      </c>
      <c r="C92" s="36">
        <v>1</v>
      </c>
      <c r="D92" s="36">
        <v>14</v>
      </c>
      <c r="E92" s="38" t="s">
        <v>45</v>
      </c>
      <c r="F92" s="39">
        <v>53.547900000000006</v>
      </c>
      <c r="G92" s="47">
        <v>845.17985999999996</v>
      </c>
    </row>
    <row r="93" spans="1:7" s="22" customFormat="1" hidden="1" x14ac:dyDescent="0.2">
      <c r="A93" s="29"/>
      <c r="B93" s="35" t="s">
        <v>90</v>
      </c>
      <c r="C93" s="36">
        <v>1</v>
      </c>
      <c r="D93" s="36"/>
      <c r="E93" s="38" t="s">
        <v>45</v>
      </c>
      <c r="F93" s="39"/>
      <c r="G93" s="47"/>
    </row>
    <row r="94" spans="1:7" s="22" customFormat="1" x14ac:dyDescent="0.2">
      <c r="A94" s="29"/>
      <c r="B94" s="35" t="s">
        <v>151</v>
      </c>
      <c r="C94" s="36">
        <v>1</v>
      </c>
      <c r="D94" s="36">
        <v>1</v>
      </c>
      <c r="E94" s="38" t="s">
        <v>152</v>
      </c>
      <c r="F94" s="39">
        <v>1411.5654</v>
      </c>
      <c r="G94" s="47">
        <v>1411.5654</v>
      </c>
    </row>
    <row r="95" spans="1:7" s="22" customFormat="1" x14ac:dyDescent="0.2">
      <c r="A95" s="29"/>
      <c r="B95" s="35" t="s">
        <v>153</v>
      </c>
      <c r="C95" s="36">
        <v>1</v>
      </c>
      <c r="D95" s="36">
        <v>1</v>
      </c>
      <c r="E95" s="38" t="s">
        <v>152</v>
      </c>
      <c r="F95" s="39">
        <v>365.46300000000002</v>
      </c>
      <c r="G95" s="47">
        <v>365.46300000000002</v>
      </c>
    </row>
    <row r="96" spans="1:7" s="22" customFormat="1" x14ac:dyDescent="0.2">
      <c r="A96" s="29"/>
      <c r="B96" s="35" t="s">
        <v>146</v>
      </c>
      <c r="C96" s="36">
        <v>1</v>
      </c>
      <c r="D96" s="36">
        <v>2</v>
      </c>
      <c r="E96" s="38" t="s">
        <v>45</v>
      </c>
      <c r="F96" s="39">
        <v>147.0231</v>
      </c>
      <c r="G96" s="47">
        <v>294.0462</v>
      </c>
    </row>
    <row r="97" spans="1:7" s="22" customFormat="1" x14ac:dyDescent="0.2">
      <c r="A97" s="29"/>
      <c r="B97" s="35" t="s">
        <v>163</v>
      </c>
      <c r="C97" s="36">
        <v>1</v>
      </c>
      <c r="D97" s="36">
        <v>4</v>
      </c>
      <c r="E97" s="38" t="s">
        <v>152</v>
      </c>
      <c r="F97" s="39">
        <v>395.09249999999997</v>
      </c>
      <c r="G97" s="47">
        <v>1580.37</v>
      </c>
    </row>
    <row r="98" spans="1:7" s="22" customFormat="1" x14ac:dyDescent="0.2">
      <c r="A98" s="29"/>
      <c r="B98" s="35" t="s">
        <v>164</v>
      </c>
      <c r="C98" s="36">
        <v>1</v>
      </c>
      <c r="D98" s="36">
        <v>1</v>
      </c>
      <c r="E98" s="38" t="s">
        <v>152</v>
      </c>
      <c r="F98" s="39">
        <v>1715.39</v>
      </c>
      <c r="G98" s="47">
        <v>1715.39</v>
      </c>
    </row>
    <row r="99" spans="1:7" s="22" customFormat="1" x14ac:dyDescent="0.2">
      <c r="A99" s="29"/>
      <c r="B99" s="35" t="s">
        <v>165</v>
      </c>
      <c r="C99" s="36">
        <v>1</v>
      </c>
      <c r="D99" s="36">
        <v>7</v>
      </c>
      <c r="E99" s="38" t="s">
        <v>152</v>
      </c>
      <c r="F99" s="39">
        <v>294.33571428571429</v>
      </c>
      <c r="G99" s="47">
        <v>2060.35</v>
      </c>
    </row>
    <row r="100" spans="1:7" s="22" customFormat="1" hidden="1" x14ac:dyDescent="0.2">
      <c r="A100" s="29"/>
      <c r="B100" s="35"/>
      <c r="C100" s="36"/>
      <c r="D100" s="36"/>
      <c r="E100" s="38"/>
      <c r="F100" s="39"/>
      <c r="G100" s="47"/>
    </row>
    <row r="101" spans="1:7" s="22" customFormat="1" hidden="1" x14ac:dyDescent="0.2">
      <c r="A101" s="29"/>
      <c r="B101" s="35"/>
      <c r="C101" s="36"/>
      <c r="D101" s="36"/>
      <c r="E101" s="38"/>
      <c r="F101" s="39"/>
      <c r="G101" s="47"/>
    </row>
    <row r="102" spans="1:7" s="22" customFormat="1" hidden="1" x14ac:dyDescent="0.2">
      <c r="A102" s="29"/>
      <c r="B102" s="35"/>
      <c r="C102" s="36"/>
      <c r="D102" s="36"/>
      <c r="E102" s="38"/>
      <c r="F102" s="39"/>
      <c r="G102" s="47"/>
    </row>
    <row r="103" spans="1:7" s="22" customFormat="1" x14ac:dyDescent="0.2">
      <c r="A103" s="29"/>
      <c r="B103" s="52" t="s">
        <v>91</v>
      </c>
      <c r="C103" s="38"/>
      <c r="D103" s="38"/>
      <c r="E103" s="38"/>
      <c r="F103" s="70"/>
      <c r="G103" s="65"/>
    </row>
    <row r="104" spans="1:7" s="22" customFormat="1" x14ac:dyDescent="0.2">
      <c r="A104" s="29"/>
      <c r="B104" s="74" t="s">
        <v>92</v>
      </c>
      <c r="C104" s="71">
        <v>230</v>
      </c>
      <c r="D104" s="38">
        <v>461.88</v>
      </c>
      <c r="E104" s="38" t="s">
        <v>38</v>
      </c>
      <c r="F104" s="39"/>
      <c r="G104" s="47">
        <v>313385.58</v>
      </c>
    </row>
    <row r="105" spans="1:7" s="22" customFormat="1" ht="25.5" x14ac:dyDescent="0.2">
      <c r="A105" s="29"/>
      <c r="B105" s="75" t="s">
        <v>93</v>
      </c>
      <c r="C105" s="71">
        <v>151</v>
      </c>
      <c r="D105" s="38">
        <v>307.92</v>
      </c>
      <c r="E105" s="38" t="s">
        <v>38</v>
      </c>
      <c r="F105" s="39"/>
      <c r="G105" s="47">
        <v>104150.86</v>
      </c>
    </row>
    <row r="106" spans="1:7" s="22" customFormat="1" x14ac:dyDescent="0.2">
      <c r="A106" s="29"/>
      <c r="B106" s="74" t="s">
        <v>94</v>
      </c>
      <c r="C106" s="71">
        <v>24</v>
      </c>
      <c r="D106" s="38">
        <v>461.88</v>
      </c>
      <c r="E106" s="38" t="s">
        <v>38</v>
      </c>
      <c r="F106" s="39"/>
      <c r="G106" s="47">
        <v>82784.740000000005</v>
      </c>
    </row>
    <row r="107" spans="1:7" s="22" customFormat="1" ht="25.5" x14ac:dyDescent="0.2">
      <c r="A107" s="29"/>
      <c r="B107" s="75" t="s">
        <v>95</v>
      </c>
      <c r="C107" s="71">
        <v>24</v>
      </c>
      <c r="D107" s="38">
        <v>307.92</v>
      </c>
      <c r="E107" s="38" t="s">
        <v>38</v>
      </c>
      <c r="F107" s="39"/>
      <c r="G107" s="47">
        <v>44836.15</v>
      </c>
    </row>
    <row r="108" spans="1:7" s="22" customFormat="1" x14ac:dyDescent="0.2">
      <c r="A108" s="29"/>
      <c r="B108" s="75" t="s">
        <v>96</v>
      </c>
      <c r="C108" s="71">
        <v>1</v>
      </c>
      <c r="D108" s="38">
        <v>1096</v>
      </c>
      <c r="E108" s="72" t="s">
        <v>38</v>
      </c>
      <c r="F108" s="39"/>
      <c r="G108" s="47">
        <v>5570.44</v>
      </c>
    </row>
    <row r="109" spans="1:7" s="22" customFormat="1" x14ac:dyDescent="0.2">
      <c r="A109" s="29"/>
      <c r="B109" s="75" t="s">
        <v>97</v>
      </c>
      <c r="C109" s="71">
        <v>1</v>
      </c>
      <c r="D109" s="38">
        <v>769.8</v>
      </c>
      <c r="E109" s="72" t="s">
        <v>38</v>
      </c>
      <c r="F109" s="39"/>
      <c r="G109" s="47">
        <v>2638.74</v>
      </c>
    </row>
    <row r="110" spans="1:7" s="22" customFormat="1" x14ac:dyDescent="0.2">
      <c r="A110" s="29"/>
      <c r="B110" s="75" t="s">
        <v>98</v>
      </c>
      <c r="C110" s="71">
        <v>1</v>
      </c>
      <c r="D110" s="38">
        <v>10</v>
      </c>
      <c r="E110" s="72" t="s">
        <v>38</v>
      </c>
      <c r="F110" s="39"/>
      <c r="G110" s="47">
        <v>57.24</v>
      </c>
    </row>
    <row r="111" spans="1:7" s="22" customFormat="1" x14ac:dyDescent="0.2">
      <c r="A111" s="29"/>
      <c r="B111" s="75" t="s">
        <v>99</v>
      </c>
      <c r="C111" s="71">
        <v>2</v>
      </c>
      <c r="D111" s="38">
        <v>68</v>
      </c>
      <c r="E111" s="72" t="s">
        <v>38</v>
      </c>
      <c r="F111" s="39"/>
      <c r="G111" s="47">
        <v>1214.79</v>
      </c>
    </row>
    <row r="112" spans="1:7" s="22" customFormat="1" ht="50.25" customHeight="1" x14ac:dyDescent="0.2">
      <c r="A112" s="29"/>
      <c r="B112" s="75" t="s">
        <v>100</v>
      </c>
      <c r="C112" s="71"/>
      <c r="D112" s="38"/>
      <c r="E112" s="72"/>
      <c r="F112" s="39"/>
      <c r="G112" s="47"/>
    </row>
    <row r="113" spans="1:7" s="22" customFormat="1" x14ac:dyDescent="0.2">
      <c r="A113" s="29"/>
      <c r="B113" s="75" t="s">
        <v>101</v>
      </c>
      <c r="C113" s="71">
        <v>2</v>
      </c>
      <c r="D113" s="38">
        <v>11.52</v>
      </c>
      <c r="E113" s="72" t="s">
        <v>38</v>
      </c>
      <c r="F113" s="39"/>
      <c r="G113" s="47">
        <v>168.06</v>
      </c>
    </row>
    <row r="114" spans="1:7" s="22" customFormat="1" hidden="1" x14ac:dyDescent="0.2">
      <c r="A114" s="29"/>
      <c r="B114" s="75" t="s">
        <v>102</v>
      </c>
      <c r="C114" s="71">
        <v>0</v>
      </c>
      <c r="D114" s="38">
        <v>0</v>
      </c>
      <c r="E114" s="72" t="s">
        <v>38</v>
      </c>
      <c r="F114" s="39"/>
      <c r="G114" s="47"/>
    </row>
    <row r="115" spans="1:7" s="22" customFormat="1" x14ac:dyDescent="0.2">
      <c r="A115" s="29"/>
      <c r="B115" s="75" t="s">
        <v>103</v>
      </c>
      <c r="C115" s="71">
        <v>24</v>
      </c>
      <c r="D115" s="38">
        <v>40</v>
      </c>
      <c r="E115" s="72" t="s">
        <v>38</v>
      </c>
      <c r="F115" s="39"/>
      <c r="G115" s="47">
        <v>5705.06</v>
      </c>
    </row>
    <row r="116" spans="1:7" s="22" customFormat="1" ht="14.25" customHeight="1" x14ac:dyDescent="0.2">
      <c r="A116" s="29"/>
      <c r="B116" s="75" t="s">
        <v>104</v>
      </c>
      <c r="C116" s="71">
        <v>1</v>
      </c>
      <c r="D116" s="38">
        <v>44</v>
      </c>
      <c r="E116" s="72" t="s">
        <v>38</v>
      </c>
      <c r="F116" s="39"/>
      <c r="G116" s="47">
        <v>179.3</v>
      </c>
    </row>
    <row r="117" spans="1:7" s="22" customFormat="1" x14ac:dyDescent="0.2">
      <c r="A117" s="29"/>
      <c r="B117" s="75" t="s">
        <v>105</v>
      </c>
      <c r="C117" s="71">
        <v>1</v>
      </c>
      <c r="D117" s="38">
        <v>9</v>
      </c>
      <c r="E117" s="72" t="s">
        <v>38</v>
      </c>
      <c r="F117" s="39"/>
      <c r="G117" s="47">
        <v>56.71</v>
      </c>
    </row>
    <row r="118" spans="1:7" s="22" customFormat="1" x14ac:dyDescent="0.2">
      <c r="A118" s="29"/>
      <c r="B118" s="75" t="s">
        <v>106</v>
      </c>
      <c r="C118" s="71">
        <v>1</v>
      </c>
      <c r="D118" s="38">
        <v>96</v>
      </c>
      <c r="E118" s="72" t="s">
        <v>38</v>
      </c>
      <c r="F118" s="39"/>
      <c r="G118" s="47">
        <v>726.2</v>
      </c>
    </row>
    <row r="119" spans="1:7" s="22" customFormat="1" hidden="1" x14ac:dyDescent="0.2">
      <c r="A119" s="29"/>
      <c r="B119" s="75" t="s">
        <v>107</v>
      </c>
      <c r="C119" s="71">
        <v>0</v>
      </c>
      <c r="D119" s="38">
        <v>0</v>
      </c>
      <c r="E119" s="72" t="s">
        <v>38</v>
      </c>
      <c r="F119" s="39"/>
      <c r="G119" s="47">
        <v>0</v>
      </c>
    </row>
    <row r="120" spans="1:7" s="22" customFormat="1" x14ac:dyDescent="0.2">
      <c r="A120" s="29"/>
      <c r="B120" s="75" t="s">
        <v>107</v>
      </c>
      <c r="C120" s="71">
        <v>1</v>
      </c>
      <c r="D120" s="38">
        <v>152.32</v>
      </c>
      <c r="E120" s="72" t="s">
        <v>38</v>
      </c>
      <c r="F120" s="39"/>
      <c r="G120" s="47">
        <v>2473.5500000000002</v>
      </c>
    </row>
    <row r="121" spans="1:7" s="22" customFormat="1" hidden="1" x14ac:dyDescent="0.2">
      <c r="A121" s="29"/>
      <c r="B121" s="75" t="s">
        <v>108</v>
      </c>
      <c r="C121" s="71">
        <v>0</v>
      </c>
      <c r="D121" s="38">
        <v>0</v>
      </c>
      <c r="E121" s="72" t="s">
        <v>45</v>
      </c>
      <c r="F121" s="39"/>
      <c r="G121" s="47">
        <v>0</v>
      </c>
    </row>
    <row r="122" spans="1:7" s="22" customFormat="1" ht="25.5" hidden="1" x14ac:dyDescent="0.2">
      <c r="A122" s="29"/>
      <c r="B122" s="75" t="s">
        <v>109</v>
      </c>
      <c r="C122" s="71">
        <v>0</v>
      </c>
      <c r="D122" s="38">
        <v>0</v>
      </c>
      <c r="E122" s="72" t="s">
        <v>110</v>
      </c>
      <c r="F122" s="39"/>
      <c r="G122" s="47">
        <v>0</v>
      </c>
    </row>
    <row r="123" spans="1:7" s="22" customFormat="1" x14ac:dyDescent="0.2">
      <c r="A123" s="29"/>
      <c r="B123" s="34" t="s">
        <v>111</v>
      </c>
      <c r="C123" s="38"/>
      <c r="D123" s="38"/>
      <c r="E123" s="38"/>
      <c r="F123" s="70"/>
      <c r="G123" s="65"/>
    </row>
    <row r="124" spans="1:7" s="22" customFormat="1" ht="24" hidden="1" x14ac:dyDescent="0.2">
      <c r="A124" s="29"/>
      <c r="B124" s="76" t="s">
        <v>112</v>
      </c>
      <c r="C124" s="77">
        <v>1</v>
      </c>
      <c r="D124" s="64">
        <v>0</v>
      </c>
      <c r="E124" s="65" t="s">
        <v>45</v>
      </c>
      <c r="F124" s="66"/>
      <c r="G124" s="47">
        <v>0</v>
      </c>
    </row>
    <row r="125" spans="1:7" s="22" customFormat="1" ht="24" hidden="1" x14ac:dyDescent="0.2">
      <c r="A125" s="29"/>
      <c r="B125" s="76" t="s">
        <v>113</v>
      </c>
      <c r="C125" s="77"/>
      <c r="D125" s="64"/>
      <c r="E125" s="65" t="s">
        <v>45</v>
      </c>
      <c r="F125" s="66"/>
      <c r="G125" s="47">
        <v>0</v>
      </c>
    </row>
    <row r="126" spans="1:7" s="22" customFormat="1" x14ac:dyDescent="0.2">
      <c r="A126" s="29"/>
      <c r="B126" s="76" t="s">
        <v>114</v>
      </c>
      <c r="C126" s="77">
        <v>20</v>
      </c>
      <c r="D126" s="64">
        <v>1853</v>
      </c>
      <c r="E126" s="65" t="s">
        <v>38</v>
      </c>
      <c r="F126" s="66"/>
      <c r="G126" s="47">
        <v>25739.02</v>
      </c>
    </row>
    <row r="127" spans="1:7" s="22" customFormat="1" ht="13.5" customHeight="1" x14ac:dyDescent="0.2">
      <c r="A127" s="29"/>
      <c r="B127" s="78" t="s">
        <v>115</v>
      </c>
      <c r="C127" s="77">
        <v>20</v>
      </c>
      <c r="D127" s="64">
        <v>926.5</v>
      </c>
      <c r="E127" s="65" t="s">
        <v>38</v>
      </c>
      <c r="F127" s="66"/>
      <c r="G127" s="47">
        <v>54842.52</v>
      </c>
    </row>
    <row r="128" spans="1:7" s="22" customFormat="1" ht="24" x14ac:dyDescent="0.2">
      <c r="A128" s="29"/>
      <c r="B128" s="76" t="s">
        <v>116</v>
      </c>
      <c r="C128" s="77">
        <v>1</v>
      </c>
      <c r="D128" s="96">
        <v>0.44472000000000006</v>
      </c>
      <c r="E128" s="65" t="s">
        <v>117</v>
      </c>
      <c r="F128" s="66"/>
      <c r="G128" s="47">
        <v>148.99</v>
      </c>
    </row>
    <row r="129" spans="1:7" s="22" customFormat="1" ht="13.5" customHeight="1" x14ac:dyDescent="0.2">
      <c r="A129" s="29"/>
      <c r="B129" s="76" t="s">
        <v>118</v>
      </c>
      <c r="C129" s="77">
        <v>12</v>
      </c>
      <c r="D129" s="64">
        <v>18.53</v>
      </c>
      <c r="E129" s="65" t="s">
        <v>38</v>
      </c>
      <c r="F129" s="66"/>
      <c r="G129" s="47">
        <v>382.47</v>
      </c>
    </row>
    <row r="130" spans="1:7" s="22" customFormat="1" ht="24" x14ac:dyDescent="0.2">
      <c r="A130" s="29"/>
      <c r="B130" s="76" t="s">
        <v>119</v>
      </c>
      <c r="C130" s="77">
        <v>4</v>
      </c>
      <c r="D130" s="64">
        <v>18.53</v>
      </c>
      <c r="E130" s="65" t="s">
        <v>38</v>
      </c>
      <c r="F130" s="66"/>
      <c r="G130" s="47">
        <v>1701.36</v>
      </c>
    </row>
    <row r="131" spans="1:7" s="22" customFormat="1" x14ac:dyDescent="0.2">
      <c r="A131" s="29"/>
      <c r="B131" s="76" t="s">
        <v>120</v>
      </c>
      <c r="C131" s="77">
        <v>4</v>
      </c>
      <c r="D131" s="64">
        <v>18.53</v>
      </c>
      <c r="E131" s="65" t="s">
        <v>38</v>
      </c>
      <c r="F131" s="66"/>
      <c r="G131" s="47">
        <v>1489.93</v>
      </c>
    </row>
    <row r="132" spans="1:7" s="22" customFormat="1" x14ac:dyDescent="0.2">
      <c r="A132" s="29"/>
      <c r="B132" s="76" t="s">
        <v>121</v>
      </c>
      <c r="C132" s="77">
        <v>10</v>
      </c>
      <c r="D132" s="64">
        <v>1853</v>
      </c>
      <c r="E132" s="65" t="s">
        <v>38</v>
      </c>
      <c r="F132" s="66"/>
      <c r="G132" s="47">
        <v>8338.5</v>
      </c>
    </row>
    <row r="133" spans="1:7" s="22" customFormat="1" ht="14.25" customHeight="1" x14ac:dyDescent="0.2">
      <c r="A133" s="29"/>
      <c r="B133" s="76" t="s">
        <v>122</v>
      </c>
      <c r="C133" s="77">
        <v>12</v>
      </c>
      <c r="D133" s="64">
        <v>926.5</v>
      </c>
      <c r="E133" s="65" t="s">
        <v>38</v>
      </c>
      <c r="F133" s="66"/>
      <c r="G133" s="47">
        <v>33337.71</v>
      </c>
    </row>
    <row r="134" spans="1:7" s="22" customFormat="1" x14ac:dyDescent="0.2">
      <c r="A134" s="29"/>
      <c r="B134" s="76" t="s">
        <v>123</v>
      </c>
      <c r="C134" s="77">
        <v>1</v>
      </c>
      <c r="D134" s="64">
        <v>43.199999999999996</v>
      </c>
      <c r="E134" s="65" t="s">
        <v>117</v>
      </c>
      <c r="F134" s="66"/>
      <c r="G134" s="47">
        <v>4916.79</v>
      </c>
    </row>
    <row r="135" spans="1:7" s="22" customFormat="1" x14ac:dyDescent="0.2">
      <c r="A135" s="29"/>
      <c r="B135" s="76" t="s">
        <v>124</v>
      </c>
      <c r="C135" s="77">
        <v>1</v>
      </c>
      <c r="D135" s="64">
        <v>43.199999999999996</v>
      </c>
      <c r="E135" s="65" t="s">
        <v>117</v>
      </c>
      <c r="F135" s="66"/>
      <c r="G135" s="47">
        <v>7151.72</v>
      </c>
    </row>
    <row r="136" spans="1:7" s="22" customFormat="1" x14ac:dyDescent="0.2">
      <c r="A136" s="29"/>
      <c r="B136" s="76" t="s">
        <v>125</v>
      </c>
      <c r="C136" s="77">
        <v>1</v>
      </c>
      <c r="D136" s="64">
        <v>248</v>
      </c>
      <c r="E136" s="65" t="s">
        <v>38</v>
      </c>
      <c r="F136" s="66"/>
      <c r="G136" s="47">
        <v>695.3</v>
      </c>
    </row>
    <row r="137" spans="1:7" s="22" customFormat="1" ht="17.25" hidden="1" customHeight="1" x14ac:dyDescent="0.2">
      <c r="A137" s="29"/>
      <c r="B137" s="76" t="s">
        <v>126</v>
      </c>
      <c r="C137" s="77">
        <v>0</v>
      </c>
      <c r="D137" s="64">
        <v>0</v>
      </c>
      <c r="E137" s="65">
        <v>0</v>
      </c>
      <c r="F137" s="66"/>
      <c r="G137" s="47">
        <v>0</v>
      </c>
    </row>
    <row r="138" spans="1:7" s="22" customFormat="1" x14ac:dyDescent="0.2">
      <c r="A138" s="29"/>
      <c r="B138" s="76" t="s">
        <v>127</v>
      </c>
      <c r="C138" s="77">
        <v>121</v>
      </c>
      <c r="D138" s="64">
        <v>8</v>
      </c>
      <c r="E138" s="65" t="s">
        <v>45</v>
      </c>
      <c r="F138" s="66"/>
      <c r="G138" s="47">
        <v>13558.46</v>
      </c>
    </row>
    <row r="139" spans="1:7" s="22" customFormat="1" hidden="1" x14ac:dyDescent="0.2">
      <c r="A139" s="29"/>
      <c r="B139" s="76" t="s">
        <v>128</v>
      </c>
      <c r="C139" s="77">
        <v>0</v>
      </c>
      <c r="D139" s="64">
        <v>0</v>
      </c>
      <c r="E139" s="65">
        <v>0</v>
      </c>
      <c r="F139" s="66"/>
      <c r="G139" s="47">
        <v>0</v>
      </c>
    </row>
    <row r="140" spans="1:7" s="22" customFormat="1" x14ac:dyDescent="0.2">
      <c r="A140" s="29"/>
      <c r="B140" s="76" t="s">
        <v>129</v>
      </c>
      <c r="C140" s="77">
        <v>25</v>
      </c>
      <c r="D140" s="64">
        <v>284</v>
      </c>
      <c r="E140" s="65" t="s">
        <v>38</v>
      </c>
      <c r="F140" s="66"/>
      <c r="G140" s="47">
        <v>27961.17</v>
      </c>
    </row>
    <row r="141" spans="1:7" s="22" customFormat="1" ht="13.5" hidden="1" customHeight="1" x14ac:dyDescent="0.2">
      <c r="A141" s="29"/>
      <c r="B141" s="76">
        <v>0</v>
      </c>
      <c r="C141" s="77">
        <v>0</v>
      </c>
      <c r="D141" s="64">
        <v>0</v>
      </c>
      <c r="E141" s="65">
        <v>0</v>
      </c>
      <c r="F141" s="66">
        <v>0</v>
      </c>
      <c r="G141" s="47">
        <v>0</v>
      </c>
    </row>
    <row r="142" spans="1:7" s="22" customFormat="1" hidden="1" x14ac:dyDescent="0.2">
      <c r="A142" s="29"/>
      <c r="B142" s="76"/>
      <c r="C142" s="79"/>
      <c r="D142" s="66"/>
      <c r="E142" s="65"/>
      <c r="F142" s="66"/>
      <c r="G142" s="47"/>
    </row>
    <row r="143" spans="1:7" s="22" customFormat="1" x14ac:dyDescent="0.2">
      <c r="A143" s="29"/>
      <c r="B143" s="80" t="s">
        <v>130</v>
      </c>
      <c r="C143" s="79"/>
      <c r="D143" s="66"/>
      <c r="E143" s="65"/>
      <c r="F143" s="66"/>
      <c r="G143" s="47"/>
    </row>
    <row r="144" spans="1:7" s="22" customFormat="1" hidden="1" x14ac:dyDescent="0.2">
      <c r="A144" s="29"/>
      <c r="B144" s="76"/>
      <c r="C144" s="77"/>
      <c r="D144" s="65"/>
      <c r="E144" s="65"/>
      <c r="F144" s="66"/>
      <c r="G144" s="47">
        <f t="shared" ref="G144" si="0">C144*D144*F144</f>
        <v>0</v>
      </c>
    </row>
    <row r="145" spans="1:7" s="22" customFormat="1" ht="24" x14ac:dyDescent="0.2">
      <c r="A145" s="29"/>
      <c r="B145" s="51" t="s">
        <v>131</v>
      </c>
      <c r="C145" s="36">
        <v>52</v>
      </c>
      <c r="D145" s="38">
        <v>1853</v>
      </c>
      <c r="E145" s="65" t="s">
        <v>38</v>
      </c>
      <c r="F145" s="39"/>
      <c r="G145" s="47">
        <v>38487.56</v>
      </c>
    </row>
    <row r="146" spans="1:7" s="22" customFormat="1" x14ac:dyDescent="0.2">
      <c r="A146" s="29"/>
      <c r="B146" s="51" t="s">
        <v>125</v>
      </c>
      <c r="C146" s="36">
        <v>1</v>
      </c>
      <c r="D146" s="38">
        <v>248</v>
      </c>
      <c r="E146" s="65" t="s">
        <v>38</v>
      </c>
      <c r="F146" s="39"/>
      <c r="G146" s="47">
        <v>2632.24</v>
      </c>
    </row>
    <row r="147" spans="1:7" s="22" customFormat="1" ht="24" hidden="1" x14ac:dyDescent="0.2">
      <c r="A147" s="29"/>
      <c r="B147" s="51" t="s">
        <v>126</v>
      </c>
      <c r="C147" s="36">
        <v>0</v>
      </c>
      <c r="D147" s="38">
        <v>0</v>
      </c>
      <c r="E147" s="65" t="s">
        <v>45</v>
      </c>
      <c r="F147" s="39"/>
      <c r="G147" s="47">
        <v>0</v>
      </c>
    </row>
    <row r="148" spans="1:7" s="22" customFormat="1" x14ac:dyDescent="0.2">
      <c r="A148" s="29"/>
      <c r="B148" s="51" t="s">
        <v>127</v>
      </c>
      <c r="C148" s="36">
        <v>126</v>
      </c>
      <c r="D148" s="38">
        <v>8</v>
      </c>
      <c r="E148" s="65" t="s">
        <v>38</v>
      </c>
      <c r="F148" s="39"/>
      <c r="G148" s="47">
        <v>14104.779999999999</v>
      </c>
    </row>
    <row r="149" spans="1:7" s="22" customFormat="1" hidden="1" x14ac:dyDescent="0.2">
      <c r="A149" s="29"/>
      <c r="B149" s="51" t="s">
        <v>132</v>
      </c>
      <c r="C149" s="36">
        <v>0</v>
      </c>
      <c r="D149" s="38">
        <v>0</v>
      </c>
      <c r="E149" s="65" t="s">
        <v>38</v>
      </c>
      <c r="F149" s="39"/>
      <c r="G149" s="47">
        <v>0</v>
      </c>
    </row>
    <row r="150" spans="1:7" s="22" customFormat="1" x14ac:dyDescent="0.2">
      <c r="A150" s="29"/>
      <c r="B150" s="51" t="s">
        <v>133</v>
      </c>
      <c r="C150" s="36">
        <v>52</v>
      </c>
      <c r="D150" s="38">
        <v>5468</v>
      </c>
      <c r="E150" s="65" t="s">
        <v>38</v>
      </c>
      <c r="F150" s="39"/>
      <c r="G150" s="47">
        <v>105981.81</v>
      </c>
    </row>
    <row r="151" spans="1:7" s="22" customFormat="1" ht="24" x14ac:dyDescent="0.2">
      <c r="A151" s="29"/>
      <c r="B151" s="51" t="s">
        <v>134</v>
      </c>
      <c r="C151" s="36">
        <v>2</v>
      </c>
      <c r="D151" s="38">
        <v>5468</v>
      </c>
      <c r="E151" s="65" t="s">
        <v>38</v>
      </c>
      <c r="F151" s="39"/>
      <c r="G151" s="47">
        <v>56962.81</v>
      </c>
    </row>
    <row r="152" spans="1:7" s="22" customFormat="1" x14ac:dyDescent="0.2">
      <c r="A152" s="29"/>
      <c r="B152" s="51" t="s">
        <v>135</v>
      </c>
      <c r="C152" s="36">
        <v>2</v>
      </c>
      <c r="D152" s="38">
        <v>5468</v>
      </c>
      <c r="E152" s="65" t="s">
        <v>38</v>
      </c>
      <c r="F152" s="39"/>
      <c r="G152" s="47">
        <v>7299.03</v>
      </c>
    </row>
    <row r="153" spans="1:7" s="22" customFormat="1" x14ac:dyDescent="0.2">
      <c r="A153" s="29"/>
      <c r="B153" s="51" t="s">
        <v>136</v>
      </c>
      <c r="C153" s="36">
        <v>2</v>
      </c>
      <c r="D153" s="38">
        <v>5468</v>
      </c>
      <c r="E153" s="65" t="s">
        <v>38</v>
      </c>
      <c r="F153" s="39"/>
      <c r="G153" s="47">
        <v>5016.12</v>
      </c>
    </row>
    <row r="154" spans="1:7" s="22" customFormat="1" hidden="1" x14ac:dyDescent="0.2">
      <c r="A154" s="29"/>
      <c r="B154" s="51" t="s">
        <v>128</v>
      </c>
      <c r="C154" s="36">
        <v>0</v>
      </c>
      <c r="D154" s="38">
        <v>0</v>
      </c>
      <c r="E154" s="65" t="s">
        <v>38</v>
      </c>
      <c r="F154" s="39"/>
      <c r="G154" s="47">
        <v>0</v>
      </c>
    </row>
    <row r="155" spans="1:7" s="22" customFormat="1" x14ac:dyDescent="0.2">
      <c r="A155" s="29"/>
      <c r="B155" s="51" t="s">
        <v>137</v>
      </c>
      <c r="C155" s="36">
        <v>26</v>
      </c>
      <c r="D155" s="38">
        <v>284</v>
      </c>
      <c r="E155" s="65" t="s">
        <v>45</v>
      </c>
      <c r="F155" s="39"/>
      <c r="G155" s="47">
        <v>7149.21</v>
      </c>
    </row>
    <row r="156" spans="1:7" s="22" customFormat="1" hidden="1" x14ac:dyDescent="0.2">
      <c r="A156" s="29"/>
      <c r="B156" s="51">
        <v>0</v>
      </c>
      <c r="C156" s="36">
        <v>0</v>
      </c>
      <c r="D156" s="38">
        <v>0</v>
      </c>
      <c r="E156" s="65">
        <v>0</v>
      </c>
      <c r="F156" s="39">
        <v>0</v>
      </c>
      <c r="G156" s="47">
        <v>0</v>
      </c>
    </row>
    <row r="157" spans="1:7" s="22" customFormat="1" hidden="1" x14ac:dyDescent="0.2">
      <c r="A157" s="29"/>
      <c r="B157" s="51" t="s">
        <v>138</v>
      </c>
      <c r="C157" s="36">
        <v>13.099999999999998</v>
      </c>
      <c r="D157" s="38">
        <v>13</v>
      </c>
      <c r="E157" s="65"/>
      <c r="F157" s="39"/>
      <c r="G157" s="47"/>
    </row>
    <row r="158" spans="1:7" s="22" customFormat="1" x14ac:dyDescent="0.2">
      <c r="A158" s="29"/>
      <c r="B158" s="81" t="s">
        <v>139</v>
      </c>
      <c r="C158" s="72"/>
      <c r="D158" s="38"/>
      <c r="E158" s="38"/>
      <c r="F158" s="39"/>
      <c r="G158" s="47"/>
    </row>
    <row r="159" spans="1:7" s="22" customFormat="1" ht="24" x14ac:dyDescent="0.2">
      <c r="A159" s="29"/>
      <c r="B159" s="51" t="s">
        <v>140</v>
      </c>
      <c r="C159" s="71">
        <v>12</v>
      </c>
      <c r="D159" s="38">
        <v>5949.7</v>
      </c>
      <c r="E159" s="72" t="s">
        <v>141</v>
      </c>
      <c r="F159" s="39"/>
      <c r="G159" s="47">
        <v>88716.71</v>
      </c>
    </row>
    <row r="160" spans="1:7" s="22" customFormat="1" x14ac:dyDescent="0.2">
      <c r="A160" s="29"/>
      <c r="B160" s="81" t="s">
        <v>142</v>
      </c>
      <c r="C160" s="82"/>
      <c r="D160" s="38"/>
      <c r="E160" s="38"/>
      <c r="F160" s="39"/>
      <c r="G160" s="47"/>
    </row>
    <row r="161" spans="1:7" s="22" customFormat="1" ht="24" x14ac:dyDescent="0.2">
      <c r="A161" s="29"/>
      <c r="B161" s="51" t="s">
        <v>143</v>
      </c>
      <c r="C161" s="71">
        <f>C159</f>
        <v>12</v>
      </c>
      <c r="D161" s="38">
        <f>D159</f>
        <v>5949.7</v>
      </c>
      <c r="E161" s="72" t="s">
        <v>141</v>
      </c>
      <c r="F161" s="39"/>
      <c r="G161" s="47">
        <v>225528.16</v>
      </c>
    </row>
    <row r="162" spans="1:7" s="87" customFormat="1" ht="12" x14ac:dyDescent="0.2">
      <c r="A162" s="83"/>
      <c r="B162" s="84"/>
      <c r="C162" s="38"/>
      <c r="D162" s="38"/>
      <c r="E162" s="85" t="s">
        <v>144</v>
      </c>
      <c r="F162" s="2"/>
      <c r="G162" s="86">
        <f>SUM(G25:G161)</f>
        <v>1772036.9697534959</v>
      </c>
    </row>
    <row r="163" spans="1:7" s="87" customFormat="1" ht="12" x14ac:dyDescent="0.2">
      <c r="A163" s="83"/>
      <c r="B163" s="88"/>
      <c r="C163" s="89"/>
      <c r="D163" s="89"/>
      <c r="E163" s="89"/>
      <c r="F163" s="90"/>
      <c r="G163" s="91"/>
    </row>
    <row r="164" spans="1:7" s="2" customFormat="1" x14ac:dyDescent="0.2">
      <c r="A164" s="92"/>
      <c r="B164" s="88"/>
      <c r="C164" s="89"/>
      <c r="D164" s="89"/>
      <c r="E164" s="89"/>
      <c r="F164" s="90"/>
      <c r="G164" s="93" t="s">
        <v>145</v>
      </c>
    </row>
  </sheetData>
  <mergeCells count="16">
    <mergeCell ref="C23:D23"/>
    <mergeCell ref="B24:G24"/>
    <mergeCell ref="B52:E52"/>
    <mergeCell ref="B74:E74"/>
    <mergeCell ref="A15:G15"/>
    <mergeCell ref="A16:G16"/>
    <mergeCell ref="A17:G17"/>
    <mergeCell ref="A18:B18"/>
    <mergeCell ref="A20:G20"/>
    <mergeCell ref="B21:G21"/>
    <mergeCell ref="A14:G14"/>
    <mergeCell ref="E1:G1"/>
    <mergeCell ref="B5:G5"/>
    <mergeCell ref="A11:G11"/>
    <mergeCell ref="A12:G12"/>
    <mergeCell ref="A13:G13"/>
  </mergeCells>
  <pageMargins left="0.94" right="0.15748031496062992" top="0.36" bottom="0.2" header="0.31496062992125984" footer="0.2"/>
  <pageSetup paperSize="9" scale="94" fitToHeight="0" orientation="portrait" r:id="rId1"/>
  <headerFooter alignWithMargins="0"/>
  <rowBreaks count="1" manualBreakCount="1">
    <brk id="8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К13А</vt:lpstr>
      <vt:lpstr>'2.8'!Область_печати</vt:lpstr>
      <vt:lpstr>К13А!Область_печати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2020-03-30T07:51:36Z</cp:lastPrinted>
  <dcterms:created xsi:type="dcterms:W3CDTF">2020-03-27T02:38:39Z</dcterms:created>
  <dcterms:modified xsi:type="dcterms:W3CDTF">2020-03-30T07:51:51Z</dcterms:modified>
</cp:coreProperties>
</file>